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mc:AlternateContent xmlns:mc="http://schemas.openxmlformats.org/markup-compatibility/2006">
    <mc:Choice Requires="x15">
      <x15ac:absPath xmlns:x15ac="http://schemas.microsoft.com/office/spreadsheetml/2010/11/ac" url="https://edusakky-my.sharepoint.com/personal/mika_mujunen_sakky_fi/Documents/Työ Sakky/www/nettilaskurit/"/>
    </mc:Choice>
  </mc:AlternateContent>
  <xr:revisionPtr revIDLastSave="1387" documentId="8_{310D20C8-B4B3-4F67-9AC8-B1E8E8DDA8B0}" xr6:coauthVersionLast="47" xr6:coauthVersionMax="47" xr10:uidLastSave="{30B2BC5D-DA3E-42B1-86DD-0E40D1D6C0CD}"/>
  <bookViews>
    <workbookView xWindow="38280" yWindow="-120" windowWidth="29040" windowHeight="15720" xr2:uid="{00000000-000D-0000-FFFF-FFFF00000000}"/>
  </bookViews>
  <sheets>
    <sheet name="Ohjeet" sheetId="11" r:id="rId1"/>
    <sheet name="Tulot" sheetId="1" r:id="rId2"/>
    <sheet name="Menot" sheetId="7" r:id="rId3"/>
    <sheet name="Poistot, lainat, muut" sheetId="10" r:id="rId4"/>
    <sheet name="Ajopäiväkirja" sheetId="13" r:id="rId5"/>
    <sheet name="Tulos,Verolomake" sheetId="8" r:id="rId6"/>
    <sheet name="Koodiselitteet" sheetId="5" r:id="rId7"/>
    <sheet name="Tilinumerot" sheetId="9" r:id="rId8"/>
    <sheet name="Erotus" sheetId="4" state="hidden" r:id="rId9"/>
  </sheets>
  <definedNames>
    <definedName name="M11_Muut">'Poistot, lainat, muut'!$C$50</definedName>
    <definedName name="_xlnm.Print_Area" localSheetId="4">Ajopäiväkirja!$A$1:$N$123</definedName>
    <definedName name="_xlnm.Print_Area" localSheetId="6">Koodiselitteet!$A$1:$L$18</definedName>
    <definedName name="_xlnm.Print_Area" localSheetId="2">Menot!$A$1:$Z$294</definedName>
    <definedName name="_xlnm.Print_Area" localSheetId="1">Tulot!$A$1:$Z$153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 i="7" l="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B5" i="1"/>
  <c r="T3" i="1"/>
  <c r="Q3" i="1"/>
  <c r="N3" i="1"/>
  <c r="AB9" i="1"/>
  <c r="AC5" i="7" l="1"/>
  <c r="AB6" i="1"/>
  <c r="A35" i="8"/>
  <c r="C22" i="8"/>
  <c r="C20" i="8"/>
  <c r="B20" i="8"/>
  <c r="B19" i="8"/>
  <c r="B17" i="8"/>
  <c r="B14" i="8"/>
  <c r="A11" i="8"/>
  <c r="F9" i="8"/>
  <c r="F8" i="8"/>
  <c r="F6" i="8"/>
  <c r="AC7" i="7" l="1"/>
  <c r="AB126" i="1"/>
  <c r="AB11" i="1"/>
  <c r="AC8" i="7"/>
  <c r="AC9" i="7"/>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C72" i="7"/>
  <c r="AC73" i="7"/>
  <c r="AC74" i="7"/>
  <c r="AC75" i="7"/>
  <c r="AC76" i="7"/>
  <c r="AC77" i="7"/>
  <c r="AC78" i="7"/>
  <c r="AC79" i="7"/>
  <c r="AC80" i="7"/>
  <c r="AC81" i="7"/>
  <c r="AC82" i="7"/>
  <c r="AC83" i="7"/>
  <c r="AC84" i="7"/>
  <c r="AC85" i="7"/>
  <c r="AC86" i="7"/>
  <c r="AC87" i="7"/>
  <c r="AC88" i="7"/>
  <c r="AC89" i="7"/>
  <c r="AC90" i="7"/>
  <c r="AC91" i="7"/>
  <c r="AC92" i="7"/>
  <c r="AC93" i="7"/>
  <c r="AC94" i="7"/>
  <c r="AC95" i="7"/>
  <c r="AC96" i="7"/>
  <c r="AC97" i="7"/>
  <c r="AC98" i="7"/>
  <c r="AC99" i="7"/>
  <c r="AC100" i="7"/>
  <c r="AC101" i="7"/>
  <c r="AC102" i="7"/>
  <c r="AC103" i="7"/>
  <c r="AC104" i="7"/>
  <c r="AC105" i="7"/>
  <c r="AC106" i="7"/>
  <c r="AC107" i="7"/>
  <c r="AC108" i="7"/>
  <c r="AC109" i="7"/>
  <c r="AC110" i="7"/>
  <c r="AC111" i="7"/>
  <c r="AC112" i="7"/>
  <c r="AC113" i="7"/>
  <c r="AC114" i="7"/>
  <c r="AC115" i="7"/>
  <c r="AC116" i="7"/>
  <c r="AC117" i="7"/>
  <c r="AC118" i="7"/>
  <c r="AC119" i="7"/>
  <c r="AC120" i="7"/>
  <c r="AC121" i="7"/>
  <c r="AC122" i="7"/>
  <c r="AC123" i="7"/>
  <c r="AC124" i="7"/>
  <c r="AC125" i="7"/>
  <c r="AC126" i="7"/>
  <c r="AC127" i="7"/>
  <c r="AC128" i="7"/>
  <c r="AC129" i="7"/>
  <c r="AC130" i="7"/>
  <c r="AC131" i="7"/>
  <c r="AC132" i="7"/>
  <c r="AC133" i="7"/>
  <c r="AC134" i="7"/>
  <c r="AC135" i="7"/>
  <c r="AC136" i="7"/>
  <c r="AC137" i="7"/>
  <c r="AC138" i="7"/>
  <c r="AC139" i="7"/>
  <c r="AC140" i="7"/>
  <c r="AC141" i="7"/>
  <c r="AC142" i="7"/>
  <c r="AC143" i="7"/>
  <c r="AC144" i="7"/>
  <c r="AC145" i="7"/>
  <c r="AC146" i="7"/>
  <c r="AC147" i="7"/>
  <c r="AC148" i="7"/>
  <c r="AC149" i="7"/>
  <c r="AC150" i="7"/>
  <c r="AC151" i="7"/>
  <c r="AC152" i="7"/>
  <c r="AC153" i="7"/>
  <c r="AC154" i="7"/>
  <c r="AC155" i="7"/>
  <c r="AC156" i="7"/>
  <c r="AC157" i="7"/>
  <c r="AC158" i="7"/>
  <c r="AC159" i="7"/>
  <c r="AC160" i="7"/>
  <c r="AC161" i="7"/>
  <c r="AC162" i="7"/>
  <c r="AC163" i="7"/>
  <c r="AC164" i="7"/>
  <c r="AC165" i="7"/>
  <c r="AC166" i="7"/>
  <c r="AC167" i="7"/>
  <c r="AC168" i="7"/>
  <c r="AC169" i="7"/>
  <c r="AC170" i="7"/>
  <c r="AC171" i="7"/>
  <c r="AC172" i="7"/>
  <c r="AC173" i="7"/>
  <c r="AC174" i="7"/>
  <c r="AC175" i="7"/>
  <c r="AC176" i="7"/>
  <c r="AC177" i="7"/>
  <c r="AC178" i="7"/>
  <c r="AC179" i="7"/>
  <c r="AC180" i="7"/>
  <c r="AC181" i="7"/>
  <c r="AC182" i="7"/>
  <c r="AC183" i="7"/>
  <c r="AC184" i="7"/>
  <c r="AC185" i="7"/>
  <c r="AC186" i="7"/>
  <c r="AC187" i="7"/>
  <c r="AC188" i="7"/>
  <c r="AC189" i="7"/>
  <c r="AC190" i="7"/>
  <c r="AC191" i="7"/>
  <c r="AC192" i="7"/>
  <c r="AC193" i="7"/>
  <c r="AC194" i="7"/>
  <c r="AC195" i="7"/>
  <c r="AC196" i="7"/>
  <c r="AC197" i="7"/>
  <c r="AC198" i="7"/>
  <c r="AC199" i="7"/>
  <c r="AC200" i="7"/>
  <c r="AC201" i="7"/>
  <c r="AC202" i="7"/>
  <c r="AC203" i="7"/>
  <c r="AC204" i="7"/>
  <c r="AC205" i="7"/>
  <c r="AC206" i="7"/>
  <c r="AC207" i="7"/>
  <c r="AC208" i="7"/>
  <c r="AC209" i="7"/>
  <c r="AC210" i="7"/>
  <c r="AC211" i="7"/>
  <c r="AC212" i="7"/>
  <c r="AC213" i="7"/>
  <c r="AC214" i="7"/>
  <c r="AC215" i="7"/>
  <c r="AC216" i="7"/>
  <c r="AC217" i="7"/>
  <c r="AC218" i="7"/>
  <c r="AC219" i="7"/>
  <c r="AC220" i="7"/>
  <c r="AC221" i="7"/>
  <c r="AC222" i="7"/>
  <c r="AC223" i="7"/>
  <c r="AC224" i="7"/>
  <c r="AC225" i="7"/>
  <c r="AC226" i="7"/>
  <c r="AC227" i="7"/>
  <c r="AC228" i="7"/>
  <c r="AC229" i="7"/>
  <c r="AC230" i="7"/>
  <c r="AC231" i="7"/>
  <c r="AC232" i="7"/>
  <c r="AC233" i="7"/>
  <c r="AC234" i="7"/>
  <c r="AC235" i="7"/>
  <c r="AC236" i="7"/>
  <c r="AC237" i="7"/>
  <c r="AC238" i="7"/>
  <c r="AC239" i="7"/>
  <c r="AC240" i="7"/>
  <c r="AC241" i="7"/>
  <c r="AC242" i="7"/>
  <c r="AC243" i="7"/>
  <c r="AC244" i="7"/>
  <c r="AC245" i="7"/>
  <c r="AC246" i="7"/>
  <c r="AC247" i="7"/>
  <c r="AC248" i="7"/>
  <c r="AC249" i="7"/>
  <c r="AC250" i="7"/>
  <c r="AC251" i="7"/>
  <c r="AC252" i="7"/>
  <c r="AC253" i="7"/>
  <c r="AC254" i="7"/>
  <c r="AC255" i="7"/>
  <c r="AC256" i="7"/>
  <c r="AC257" i="7"/>
  <c r="AC258" i="7"/>
  <c r="AC259" i="7"/>
  <c r="AC260" i="7"/>
  <c r="AC261" i="7"/>
  <c r="AC262" i="7"/>
  <c r="AC263" i="7"/>
  <c r="AC264" i="7"/>
  <c r="AC265" i="7"/>
  <c r="AC266" i="7"/>
  <c r="AC267" i="7"/>
  <c r="AC268" i="7"/>
  <c r="AC269" i="7"/>
  <c r="AC270" i="7"/>
  <c r="AC271" i="7"/>
  <c r="AC272" i="7"/>
  <c r="AC273" i="7"/>
  <c r="AC274" i="7"/>
  <c r="AC275" i="7"/>
  <c r="AC276" i="7"/>
  <c r="AC277" i="7"/>
  <c r="AC278" i="7"/>
  <c r="AC280" i="7"/>
  <c r="AC281" i="7"/>
  <c r="AC282" i="7"/>
  <c r="AC283" i="7"/>
  <c r="AC284" i="7"/>
  <c r="AC285" i="7"/>
  <c r="AC286" i="7"/>
  <c r="AC287" i="7"/>
  <c r="AC288" i="7"/>
  <c r="AC289" i="7"/>
  <c r="AC290" i="7"/>
  <c r="AC291" i="7"/>
  <c r="H47" i="10"/>
  <c r="G21" i="10"/>
  <c r="G22" i="10"/>
  <c r="G23" i="10"/>
  <c r="G24" i="10"/>
  <c r="G25" i="10"/>
  <c r="G26" i="10"/>
  <c r="G20" i="10"/>
  <c r="G8" i="10"/>
  <c r="G9" i="10"/>
  <c r="G10" i="10"/>
  <c r="G11" i="10"/>
  <c r="G12" i="10"/>
  <c r="G13" i="10"/>
  <c r="G7" i="10"/>
  <c r="AB7" i="1"/>
  <c r="AB8" i="1"/>
  <c r="AB10"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49" i="8" l="1"/>
  <c r="A48" i="8"/>
  <c r="AA292" i="7"/>
  <c r="D1" i="1"/>
  <c r="E58" i="11" s="1"/>
  <c r="F7" i="8"/>
  <c r="F4" i="8"/>
  <c r="F5" i="8"/>
  <c r="A3" i="8"/>
  <c r="E1" i="13"/>
  <c r="E71" i="11"/>
  <c r="F71" i="11"/>
  <c r="E57" i="11"/>
  <c r="F57" i="11"/>
  <c r="F68" i="11"/>
  <c r="E69" i="11"/>
  <c r="F70" i="11"/>
  <c r="D55" i="11"/>
  <c r="C55" i="11"/>
  <c r="B40" i="8"/>
  <c r="E68" i="11" l="1"/>
  <c r="F56" i="11"/>
  <c r="E65" i="11"/>
  <c r="E56" i="11"/>
  <c r="F65" i="11"/>
  <c r="F64" i="11"/>
  <c r="Q11" i="8" s="1"/>
  <c r="E70" i="11"/>
  <c r="F63" i="11"/>
  <c r="Q10" i="8" s="1"/>
  <c r="E64" i="11"/>
  <c r="P11" i="8" s="1"/>
  <c r="E63" i="11"/>
  <c r="P10" i="8" s="1"/>
  <c r="F62" i="11"/>
  <c r="Q9" i="8" s="1"/>
  <c r="E59" i="11"/>
  <c r="P6" i="8" s="1"/>
  <c r="C49" i="8"/>
  <c r="E60" i="11"/>
  <c r="P7" i="8" s="1"/>
  <c r="E62" i="11"/>
  <c r="P9" i="8" s="1"/>
  <c r="F69" i="11"/>
  <c r="Q16" i="8" s="1"/>
  <c r="F61" i="11"/>
  <c r="E61" i="11"/>
  <c r="P8" i="8" s="1"/>
  <c r="F60" i="11"/>
  <c r="Q7" i="8" s="1"/>
  <c r="F67" i="11"/>
  <c r="Q14" i="8" s="1"/>
  <c r="F59" i="11"/>
  <c r="Q6" i="8" s="1"/>
  <c r="A6" i="13"/>
  <c r="B6" i="13" s="1"/>
  <c r="F66" i="11"/>
  <c r="Q13" i="8" s="1"/>
  <c r="F58" i="11"/>
  <c r="Q5" i="8" s="1"/>
  <c r="E67" i="11"/>
  <c r="P14" i="8" s="1"/>
  <c r="E66" i="11"/>
  <c r="P13" i="8" s="1"/>
  <c r="O19" i="8"/>
  <c r="O8" i="8"/>
  <c r="O9" i="8"/>
  <c r="O10" i="8"/>
  <c r="O11" i="8"/>
  <c r="O12" i="8"/>
  <c r="O13" i="8"/>
  <c r="O14" i="8"/>
  <c r="O15" i="8"/>
  <c r="O16" i="8"/>
  <c r="O17" i="8"/>
  <c r="O18" i="8"/>
  <c r="O7" i="8"/>
  <c r="O4" i="8"/>
  <c r="O5" i="8"/>
  <c r="O6" i="8"/>
  <c r="O3" i="8"/>
  <c r="O2" i="8"/>
  <c r="N3" i="8"/>
  <c r="N4" i="8"/>
  <c r="N5" i="8"/>
  <c r="N6" i="8"/>
  <c r="N7" i="8"/>
  <c r="N8" i="8"/>
  <c r="N9" i="8"/>
  <c r="N10" i="8"/>
  <c r="N11" i="8"/>
  <c r="N12" i="8"/>
  <c r="N13" i="8"/>
  <c r="N14" i="8"/>
  <c r="N15" i="8"/>
  <c r="N16" i="8"/>
  <c r="N17" i="8"/>
  <c r="N18" i="8"/>
  <c r="N19" i="8"/>
  <c r="N2" i="8"/>
  <c r="N119" i="13"/>
  <c r="K119" i="13"/>
  <c r="K121" i="13" s="1"/>
  <c r="J118" i="13"/>
  <c r="J117" i="13"/>
  <c r="J116" i="13"/>
  <c r="L116" i="13" s="1"/>
  <c r="M116" i="13" s="1"/>
  <c r="J115" i="13"/>
  <c r="L115" i="13" s="1"/>
  <c r="M115" i="13" s="1"/>
  <c r="J114" i="13"/>
  <c r="J113" i="13"/>
  <c r="J112" i="13"/>
  <c r="L112" i="13" s="1"/>
  <c r="J111" i="13"/>
  <c r="L111" i="13" s="1"/>
  <c r="M111" i="13" s="1"/>
  <c r="J110" i="13"/>
  <c r="J109" i="13"/>
  <c r="J108" i="13"/>
  <c r="L108" i="13" s="1"/>
  <c r="M108" i="13" s="1"/>
  <c r="J107" i="13"/>
  <c r="L107" i="13" s="1"/>
  <c r="M107" i="13" s="1"/>
  <c r="J106" i="13"/>
  <c r="J105" i="13"/>
  <c r="J104" i="13"/>
  <c r="L104" i="13" s="1"/>
  <c r="J103" i="13"/>
  <c r="L103" i="13" s="1"/>
  <c r="M103" i="13" s="1"/>
  <c r="J102" i="13"/>
  <c r="J101" i="13"/>
  <c r="J100" i="13"/>
  <c r="L100" i="13" s="1"/>
  <c r="M100" i="13" s="1"/>
  <c r="J99" i="13"/>
  <c r="L99" i="13" s="1"/>
  <c r="M99" i="13" s="1"/>
  <c r="J98" i="13"/>
  <c r="J97" i="13"/>
  <c r="J96" i="13"/>
  <c r="L96" i="13" s="1"/>
  <c r="J95" i="13"/>
  <c r="L95" i="13" s="1"/>
  <c r="M95" i="13" s="1"/>
  <c r="J94" i="13"/>
  <c r="J93" i="13"/>
  <c r="J92" i="13"/>
  <c r="L92" i="13" s="1"/>
  <c r="M92" i="13" s="1"/>
  <c r="J91" i="13"/>
  <c r="L91" i="13" s="1"/>
  <c r="M91" i="13" s="1"/>
  <c r="J90" i="13"/>
  <c r="J89" i="13"/>
  <c r="J88" i="13"/>
  <c r="L88" i="13" s="1"/>
  <c r="L87" i="13"/>
  <c r="M87" i="13" s="1"/>
  <c r="J87" i="13"/>
  <c r="J86" i="13"/>
  <c r="J85" i="13"/>
  <c r="J84" i="13"/>
  <c r="L84" i="13" s="1"/>
  <c r="M84" i="13" s="1"/>
  <c r="J83" i="13"/>
  <c r="L83" i="13" s="1"/>
  <c r="M83" i="13" s="1"/>
  <c r="J82" i="13"/>
  <c r="J81" i="13"/>
  <c r="J80" i="13"/>
  <c r="L80" i="13" s="1"/>
  <c r="J79" i="13"/>
  <c r="L79" i="13" s="1"/>
  <c r="M79" i="13" s="1"/>
  <c r="J78" i="13"/>
  <c r="J77" i="13"/>
  <c r="J76" i="13"/>
  <c r="L76" i="13" s="1"/>
  <c r="M76" i="13" s="1"/>
  <c r="J75" i="13"/>
  <c r="L75" i="13" s="1"/>
  <c r="M75" i="13" s="1"/>
  <c r="J74" i="13"/>
  <c r="J73" i="13"/>
  <c r="J72" i="13"/>
  <c r="L72" i="13" s="1"/>
  <c r="M72" i="13" s="1"/>
  <c r="J71" i="13"/>
  <c r="J70" i="13"/>
  <c r="J69" i="13"/>
  <c r="J68" i="13"/>
  <c r="L68" i="13" s="1"/>
  <c r="M68" i="13" s="1"/>
  <c r="J67" i="13"/>
  <c r="L67" i="13" s="1"/>
  <c r="M67" i="13" s="1"/>
  <c r="J66" i="13"/>
  <c r="L66" i="13" s="1"/>
  <c r="J65" i="13"/>
  <c r="J64" i="13"/>
  <c r="L64" i="13" s="1"/>
  <c r="M64" i="13" s="1"/>
  <c r="J63" i="13"/>
  <c r="J62" i="13"/>
  <c r="J61" i="13"/>
  <c r="J60" i="13"/>
  <c r="L60" i="13" s="1"/>
  <c r="M60" i="13" s="1"/>
  <c r="J59" i="13"/>
  <c r="L59" i="13" s="1"/>
  <c r="M59" i="13" s="1"/>
  <c r="J58" i="13"/>
  <c r="L58" i="13" s="1"/>
  <c r="J57" i="13"/>
  <c r="J56" i="13"/>
  <c r="L56" i="13" s="1"/>
  <c r="M56" i="13" s="1"/>
  <c r="J55" i="13"/>
  <c r="J54" i="13"/>
  <c r="J53" i="13"/>
  <c r="J52" i="13"/>
  <c r="L52" i="13" s="1"/>
  <c r="M52" i="13" s="1"/>
  <c r="J51" i="13"/>
  <c r="L51" i="13" s="1"/>
  <c r="M51" i="13" s="1"/>
  <c r="J50" i="13"/>
  <c r="J49" i="13"/>
  <c r="J48" i="13"/>
  <c r="L48" i="13" s="1"/>
  <c r="M48" i="13" s="1"/>
  <c r="J47" i="13"/>
  <c r="J46" i="13"/>
  <c r="L46" i="13" s="1"/>
  <c r="J45" i="13"/>
  <c r="J44" i="13"/>
  <c r="L44" i="13" s="1"/>
  <c r="M44" i="13" s="1"/>
  <c r="J43" i="13"/>
  <c r="L43" i="13" s="1"/>
  <c r="M43" i="13" s="1"/>
  <c r="J42" i="13"/>
  <c r="J41" i="13"/>
  <c r="J40" i="13"/>
  <c r="L40" i="13" s="1"/>
  <c r="M40" i="13" s="1"/>
  <c r="J39" i="13"/>
  <c r="J38" i="13"/>
  <c r="L38" i="13" s="1"/>
  <c r="J37" i="13"/>
  <c r="J36" i="13"/>
  <c r="L36" i="13" s="1"/>
  <c r="M36" i="13" s="1"/>
  <c r="J35" i="13"/>
  <c r="L35" i="13" s="1"/>
  <c r="M35" i="13" s="1"/>
  <c r="J34" i="13"/>
  <c r="J33" i="13"/>
  <c r="J32" i="13"/>
  <c r="L32" i="13" s="1"/>
  <c r="M32" i="13" s="1"/>
  <c r="J31" i="13"/>
  <c r="J30" i="13"/>
  <c r="L30" i="13" s="1"/>
  <c r="J29" i="13"/>
  <c r="J28" i="13"/>
  <c r="L28" i="13" s="1"/>
  <c r="M28" i="13" s="1"/>
  <c r="M27" i="13"/>
  <c r="L27" i="13"/>
  <c r="J27" i="13"/>
  <c r="J26" i="13"/>
  <c r="L26" i="13" s="1"/>
  <c r="J25" i="13"/>
  <c r="J24" i="13"/>
  <c r="L24" i="13" s="1"/>
  <c r="M24" i="13" s="1"/>
  <c r="J23" i="13"/>
  <c r="J22" i="13"/>
  <c r="J21" i="13"/>
  <c r="J20" i="13"/>
  <c r="L20" i="13" s="1"/>
  <c r="M20" i="13" s="1"/>
  <c r="L19" i="13"/>
  <c r="M19" i="13" s="1"/>
  <c r="J19" i="13"/>
  <c r="J18" i="13"/>
  <c r="L18" i="13" s="1"/>
  <c r="J17" i="13"/>
  <c r="J16" i="13"/>
  <c r="L16" i="13" s="1"/>
  <c r="M16" i="13" s="1"/>
  <c r="J15" i="13"/>
  <c r="J14" i="13"/>
  <c r="J13" i="13"/>
  <c r="J12" i="13"/>
  <c r="L12" i="13" s="1"/>
  <c r="M12" i="13" s="1"/>
  <c r="L11" i="13"/>
  <c r="M11" i="13" s="1"/>
  <c r="J11" i="13"/>
  <c r="J10" i="13"/>
  <c r="L10" i="13" s="1"/>
  <c r="J9" i="13"/>
  <c r="J8" i="13"/>
  <c r="L8" i="13" s="1"/>
  <c r="M8" i="13" s="1"/>
  <c r="J7" i="13"/>
  <c r="J6" i="13"/>
  <c r="D4" i="13"/>
  <c r="Q18" i="8"/>
  <c r="P18" i="8"/>
  <c r="Q17" i="8"/>
  <c r="P17" i="8"/>
  <c r="P16" i="8"/>
  <c r="Q15" i="8"/>
  <c r="P15" i="8"/>
  <c r="Q12" i="8"/>
  <c r="P12" i="8"/>
  <c r="Q8" i="8"/>
  <c r="P5" i="8"/>
  <c r="Q4" i="8"/>
  <c r="P4" i="8"/>
  <c r="Q3" i="8"/>
  <c r="P3" i="8"/>
  <c r="F55" i="11"/>
  <c r="E55" i="11"/>
  <c r="M104" i="13" l="1"/>
  <c r="L4" i="8"/>
  <c r="L5" i="8" s="1"/>
  <c r="J4" i="8"/>
  <c r="J5" i="8" s="1"/>
  <c r="L7" i="13"/>
  <c r="M7" i="13" s="1"/>
  <c r="L15" i="13"/>
  <c r="M15" i="13" s="1"/>
  <c r="L23" i="13"/>
  <c r="M23" i="13" s="1"/>
  <c r="L31" i="13"/>
  <c r="M31" i="13" s="1"/>
  <c r="L39" i="13"/>
  <c r="M39" i="13" s="1"/>
  <c r="L47" i="13"/>
  <c r="M47" i="13" s="1"/>
  <c r="L55" i="13"/>
  <c r="M55" i="13" s="1"/>
  <c r="L63" i="13"/>
  <c r="M63" i="13" s="1"/>
  <c r="L71" i="13"/>
  <c r="M71" i="13" s="1"/>
  <c r="M96" i="13"/>
  <c r="M88" i="13"/>
  <c r="M80" i="13"/>
  <c r="M112" i="13"/>
  <c r="P2" i="8"/>
  <c r="Q2" i="8"/>
  <c r="L86" i="13"/>
  <c r="M86" i="13"/>
  <c r="L94" i="13"/>
  <c r="M94" i="13" s="1"/>
  <c r="L102" i="13"/>
  <c r="M102" i="13" s="1"/>
  <c r="L110" i="13"/>
  <c r="M110" i="13" s="1"/>
  <c r="L118" i="13"/>
  <c r="M118" i="13"/>
  <c r="J119" i="13"/>
  <c r="L51" i="10" s="1"/>
  <c r="M6" i="13"/>
  <c r="L14" i="13"/>
  <c r="M14" i="13" s="1"/>
  <c r="L22" i="13"/>
  <c r="M22" i="13" s="1"/>
  <c r="L34" i="13"/>
  <c r="M34" i="13" s="1"/>
  <c r="L42" i="13"/>
  <c r="M42" i="13" s="1"/>
  <c r="L50" i="13"/>
  <c r="M50" i="13" s="1"/>
  <c r="L54" i="13"/>
  <c r="M54" i="13" s="1"/>
  <c r="L62" i="13"/>
  <c r="M62" i="13" s="1"/>
  <c r="L70" i="13"/>
  <c r="M70" i="13" s="1"/>
  <c r="L74" i="13"/>
  <c r="M74" i="13" s="1"/>
  <c r="L82" i="13"/>
  <c r="M82" i="13" s="1"/>
  <c r="L90" i="13"/>
  <c r="M90" i="13" s="1"/>
  <c r="L98" i="13"/>
  <c r="M98" i="13" s="1"/>
  <c r="L106" i="13"/>
  <c r="M106" i="13" s="1"/>
  <c r="L114" i="13"/>
  <c r="M114" i="13" s="1"/>
  <c r="K122" i="13"/>
  <c r="L121" i="13" s="1"/>
  <c r="M121" i="13" s="1"/>
  <c r="M10" i="13"/>
  <c r="M18" i="13"/>
  <c r="M26" i="13"/>
  <c r="M30" i="13"/>
  <c r="M38" i="13"/>
  <c r="M46" i="13"/>
  <c r="M58" i="13"/>
  <c r="M66" i="13"/>
  <c r="L78" i="13"/>
  <c r="M78" i="13" s="1"/>
  <c r="L9" i="13"/>
  <c r="M9" i="13" s="1"/>
  <c r="L13" i="13"/>
  <c r="M13" i="13" s="1"/>
  <c r="L17" i="13"/>
  <c r="M17" i="13" s="1"/>
  <c r="L21" i="13"/>
  <c r="M21" i="13" s="1"/>
  <c r="L25" i="13"/>
  <c r="M25" i="13" s="1"/>
  <c r="L29" i="13"/>
  <c r="M29" i="13" s="1"/>
  <c r="L33" i="13"/>
  <c r="M33" i="13" s="1"/>
  <c r="L37" i="13"/>
  <c r="M37" i="13" s="1"/>
  <c r="L41" i="13"/>
  <c r="M41" i="13" s="1"/>
  <c r="L45" i="13"/>
  <c r="M45" i="13" s="1"/>
  <c r="L49" i="13"/>
  <c r="M49" i="13" s="1"/>
  <c r="L53" i="13"/>
  <c r="M53" i="13" s="1"/>
  <c r="L57" i="13"/>
  <c r="M57" i="13" s="1"/>
  <c r="L61" i="13"/>
  <c r="M61" i="13" s="1"/>
  <c r="L65" i="13"/>
  <c r="M65" i="13" s="1"/>
  <c r="L69" i="13"/>
  <c r="M69" i="13" s="1"/>
  <c r="L73" i="13"/>
  <c r="M73" i="13" s="1"/>
  <c r="L77" i="13"/>
  <c r="M77" i="13" s="1"/>
  <c r="L81" i="13"/>
  <c r="M81" i="13" s="1"/>
  <c r="L85" i="13"/>
  <c r="M85" i="13" s="1"/>
  <c r="L89" i="13"/>
  <c r="M89" i="13" s="1"/>
  <c r="L93" i="13"/>
  <c r="M93" i="13" s="1"/>
  <c r="L97" i="13"/>
  <c r="M97" i="13" s="1"/>
  <c r="L101" i="13"/>
  <c r="M101" i="13" s="1"/>
  <c r="L105" i="13"/>
  <c r="M105" i="13" s="1"/>
  <c r="L109" i="13"/>
  <c r="M109" i="13" s="1"/>
  <c r="L113" i="13"/>
  <c r="M113" i="13" s="1"/>
  <c r="L117" i="13"/>
  <c r="M117" i="13" s="1"/>
  <c r="M119" i="13" l="1"/>
  <c r="L119" i="13" s="1"/>
  <c r="M51" i="10" s="1"/>
  <c r="U292" i="7" l="1"/>
  <c r="B36" i="8"/>
  <c r="C8" i="8"/>
  <c r="B15" i="10"/>
  <c r="B3" i="10"/>
  <c r="B35" i="8"/>
  <c r="W150" i="1"/>
  <c r="B39" i="8"/>
  <c r="D6" i="8"/>
  <c r="A7" i="8" s="1"/>
  <c r="C31" i="8"/>
  <c r="A32" i="8"/>
  <c r="A31" i="8"/>
  <c r="B34" i="8"/>
  <c r="B30" i="8"/>
  <c r="B29" i="8"/>
  <c r="B22" i="8"/>
  <c r="B13" i="8"/>
  <c r="B12" i="8"/>
  <c r="B9" i="8"/>
  <c r="L52" i="10"/>
  <c r="D2" i="7"/>
  <c r="B2" i="7"/>
  <c r="D292" i="7"/>
  <c r="D293" i="7" s="1"/>
  <c r="A292" i="7"/>
  <c r="A293" i="7"/>
  <c r="A294" i="7" s="1"/>
  <c r="A151" i="1"/>
  <c r="C36" i="8" l="1"/>
  <c r="A8" i="8"/>
  <c r="A3" i="7"/>
  <c r="E85" i="8" l="1"/>
  <c r="E86" i="8"/>
  <c r="E87" i="8"/>
  <c r="E88" i="8"/>
  <c r="E89" i="8"/>
  <c r="E90" i="8"/>
  <c r="E91" i="8"/>
  <c r="E92" i="8"/>
  <c r="E93" i="8"/>
  <c r="E94" i="8"/>
  <c r="E95" i="8"/>
  <c r="E96" i="8"/>
  <c r="E97" i="8"/>
  <c r="E98" i="8"/>
  <c r="E99" i="8"/>
  <c r="E100" i="8"/>
  <c r="E101" i="8"/>
  <c r="E102" i="8"/>
  <c r="E103" i="8"/>
  <c r="E104" i="8"/>
  <c r="E105" i="8"/>
  <c r="E106" i="8"/>
  <c r="E107" i="8"/>
  <c r="E108" i="8"/>
  <c r="E109" i="8"/>
  <c r="E110" i="8"/>
  <c r="E111" i="8"/>
  <c r="E84" i="8"/>
  <c r="E55" i="8"/>
  <c r="E56" i="8"/>
  <c r="E57" i="8"/>
  <c r="E58" i="8"/>
  <c r="E59" i="8"/>
  <c r="E60" i="8"/>
  <c r="E61" i="8"/>
  <c r="E62" i="8"/>
  <c r="E63" i="8"/>
  <c r="E64" i="8"/>
  <c r="E65" i="8"/>
  <c r="E66" i="8"/>
  <c r="E67" i="8"/>
  <c r="E68" i="8"/>
  <c r="E69" i="8"/>
  <c r="E70" i="8"/>
  <c r="E71" i="8"/>
  <c r="E72" i="8"/>
  <c r="E73" i="8"/>
  <c r="E74" i="8"/>
  <c r="E75" i="8"/>
  <c r="E76" i="8"/>
  <c r="E77" i="8"/>
  <c r="E78" i="8"/>
  <c r="E79" i="8"/>
  <c r="E80" i="8"/>
  <c r="E81" i="8"/>
  <c r="E54" i="8"/>
  <c r="H1" i="7" l="1"/>
  <c r="F1" i="7"/>
  <c r="G1" i="7"/>
  <c r="E1" i="7"/>
  <c r="L1" i="1" l="1"/>
  <c r="A105" i="8"/>
  <c r="C105" i="8" s="1"/>
  <c r="A106" i="8"/>
  <c r="C106" i="8" s="1"/>
  <c r="A107" i="8"/>
  <c r="C107" i="8" s="1"/>
  <c r="A108" i="8"/>
  <c r="C108" i="8" s="1"/>
  <c r="A109" i="8"/>
  <c r="C109" i="8" s="1"/>
  <c r="A110" i="8"/>
  <c r="C110" i="8" s="1"/>
  <c r="A111" i="8"/>
  <c r="C111" i="8" s="1"/>
  <c r="A85" i="8"/>
  <c r="C85" i="8" s="1"/>
  <c r="A86" i="8"/>
  <c r="C86" i="8" s="1"/>
  <c r="A87" i="8"/>
  <c r="A88" i="8"/>
  <c r="C88" i="8" s="1"/>
  <c r="A89" i="8"/>
  <c r="C89" i="8" s="1"/>
  <c r="A90" i="8"/>
  <c r="C90" i="8" s="1"/>
  <c r="A91" i="8"/>
  <c r="C91" i="8" s="1"/>
  <c r="A92" i="8"/>
  <c r="C92" i="8" s="1"/>
  <c r="A93" i="8"/>
  <c r="C93" i="8" s="1"/>
  <c r="A94" i="8"/>
  <c r="A95" i="8"/>
  <c r="C95" i="8" s="1"/>
  <c r="A96" i="8"/>
  <c r="C96" i="8" s="1"/>
  <c r="A97" i="8"/>
  <c r="C97" i="8" s="1"/>
  <c r="A98" i="8"/>
  <c r="C98" i="8" s="1"/>
  <c r="A99" i="8"/>
  <c r="C99" i="8" s="1"/>
  <c r="A100" i="8"/>
  <c r="C100" i="8" s="1"/>
  <c r="A101" i="8"/>
  <c r="C101" i="8" s="1"/>
  <c r="A102" i="8"/>
  <c r="C102" i="8" s="1"/>
  <c r="A103" i="8"/>
  <c r="C103" i="8" s="1"/>
  <c r="A104" i="8"/>
  <c r="C104" i="8" s="1"/>
  <c r="A84" i="8"/>
  <c r="A55" i="8"/>
  <c r="C55" i="8" s="1"/>
  <c r="A56" i="8"/>
  <c r="C56" i="8" s="1"/>
  <c r="A57" i="8"/>
  <c r="C57" i="8" s="1"/>
  <c r="A58" i="8"/>
  <c r="C58" i="8" s="1"/>
  <c r="A59" i="8"/>
  <c r="C59" i="8" s="1"/>
  <c r="A60" i="8"/>
  <c r="C60" i="8" s="1"/>
  <c r="A61" i="8"/>
  <c r="C61" i="8" s="1"/>
  <c r="A62" i="8"/>
  <c r="C62" i="8" s="1"/>
  <c r="A63" i="8"/>
  <c r="C63" i="8" s="1"/>
  <c r="A64" i="8"/>
  <c r="A65" i="8"/>
  <c r="C65" i="8" s="1"/>
  <c r="A66" i="8"/>
  <c r="C66" i="8" s="1"/>
  <c r="A67" i="8"/>
  <c r="C67" i="8" s="1"/>
  <c r="A68" i="8"/>
  <c r="C68" i="8" s="1"/>
  <c r="A69" i="8"/>
  <c r="C69" i="8" s="1"/>
  <c r="A70" i="8"/>
  <c r="C70" i="8" s="1"/>
  <c r="A71" i="8"/>
  <c r="C71" i="8" s="1"/>
  <c r="A72" i="8"/>
  <c r="C72" i="8" s="1"/>
  <c r="A73" i="8"/>
  <c r="C73" i="8" s="1"/>
  <c r="A74" i="8"/>
  <c r="C74" i="8" s="1"/>
  <c r="A75" i="8"/>
  <c r="C75" i="8" s="1"/>
  <c r="A76" i="8"/>
  <c r="C76" i="8" s="1"/>
  <c r="A77" i="8"/>
  <c r="C77" i="8" s="1"/>
  <c r="A78" i="8"/>
  <c r="C78" i="8" s="1"/>
  <c r="A79" i="8"/>
  <c r="C79" i="8" s="1"/>
  <c r="A80" i="8"/>
  <c r="C80" i="8" s="1"/>
  <c r="A81" i="8"/>
  <c r="C81" i="8" s="1"/>
  <c r="A54" i="8"/>
  <c r="I47" i="10"/>
  <c r="J35" i="10"/>
  <c r="J36" i="10"/>
  <c r="J37" i="10"/>
  <c r="J38" i="10"/>
  <c r="J39" i="10"/>
  <c r="J40" i="10"/>
  <c r="J41" i="10"/>
  <c r="J42" i="10"/>
  <c r="J43" i="10"/>
  <c r="J44" i="10"/>
  <c r="J45" i="10"/>
  <c r="J46" i="10"/>
  <c r="J34" i="10"/>
  <c r="I56" i="10"/>
  <c r="I55" i="10"/>
  <c r="I54" i="10"/>
  <c r="I53" i="10"/>
  <c r="I52" i="10"/>
  <c r="I51" i="10"/>
  <c r="C87" i="8" l="1"/>
  <c r="J47" i="10"/>
  <c r="C54" i="8"/>
  <c r="C84" i="8"/>
  <c r="C64" i="8"/>
  <c r="I57" i="10"/>
  <c r="C40" i="8" s="1"/>
  <c r="C82" i="8" l="1"/>
  <c r="D70" i="8" l="1"/>
  <c r="D56" i="8"/>
  <c r="D57" i="8"/>
  <c r="D61" i="8"/>
  <c r="D65" i="8"/>
  <c r="D69" i="8"/>
  <c r="D73" i="8"/>
  <c r="D77" i="8"/>
  <c r="D81" i="8"/>
  <c r="D58" i="8"/>
  <c r="D62" i="8"/>
  <c r="D66" i="8"/>
  <c r="D74" i="8"/>
  <c r="D78" i="8"/>
  <c r="D54" i="8"/>
  <c r="D55" i="8"/>
  <c r="D59" i="8"/>
  <c r="D63" i="8"/>
  <c r="D67" i="8"/>
  <c r="D71" i="8"/>
  <c r="D75" i="8"/>
  <c r="D79" i="8"/>
  <c r="D60" i="8"/>
  <c r="D64" i="8"/>
  <c r="D68" i="8"/>
  <c r="D72" i="8"/>
  <c r="D76" i="8"/>
  <c r="D80" i="8"/>
  <c r="D1" i="7"/>
  <c r="C1" i="7"/>
  <c r="Y292" i="7"/>
  <c r="Z292" i="7"/>
  <c r="Y150" i="1"/>
  <c r="Z150" i="1"/>
  <c r="C48" i="8" l="1"/>
  <c r="C50" i="8" s="1"/>
  <c r="D82" i="8"/>
  <c r="A150" i="1"/>
  <c r="A3" i="1" s="1"/>
  <c r="I22" i="10"/>
  <c r="J22" i="10" s="1"/>
  <c r="I26" i="10"/>
  <c r="J26" i="10" s="1"/>
  <c r="I25" i="10"/>
  <c r="J25" i="10" s="1"/>
  <c r="I21" i="10"/>
  <c r="J21" i="10" s="1"/>
  <c r="I13" i="10"/>
  <c r="J13" i="10" s="1"/>
  <c r="I10" i="10"/>
  <c r="J10" i="10" s="1"/>
  <c r="I9" i="10"/>
  <c r="J9" i="10" s="1"/>
  <c r="I7" i="10"/>
  <c r="I8" i="10" l="1"/>
  <c r="J8" i="10" s="1"/>
  <c r="I12" i="10"/>
  <c r="J12" i="10" s="1"/>
  <c r="I24" i="10"/>
  <c r="J24" i="10" s="1"/>
  <c r="I11" i="10"/>
  <c r="J11" i="10" s="1"/>
  <c r="I23" i="10"/>
  <c r="J23" i="10" s="1"/>
  <c r="I14" i="10" l="1"/>
  <c r="J7" i="10"/>
  <c r="J14" i="10" s="1"/>
  <c r="A16" i="8" l="1"/>
  <c r="I4" i="7"/>
  <c r="O3" i="7" s="1"/>
  <c r="J4" i="7"/>
  <c r="K4" i="7"/>
  <c r="K5" i="1"/>
  <c r="J5" i="1"/>
  <c r="I5" i="1"/>
  <c r="G4" i="7"/>
  <c r="Q3" i="7" s="1"/>
  <c r="H4" i="7"/>
  <c r="F4" i="7"/>
  <c r="A34" i="8" l="1"/>
  <c r="A30" i="8"/>
  <c r="F6" i="7"/>
  <c r="F7" i="7"/>
  <c r="F8" i="7"/>
  <c r="F9" i="7"/>
  <c r="F10" i="7"/>
  <c r="F11" i="7"/>
  <c r="F12" i="7"/>
  <c r="F13" i="7"/>
  <c r="F14" i="7"/>
  <c r="F15" i="7"/>
  <c r="F16" i="7"/>
  <c r="F17" i="7"/>
  <c r="F18" i="7"/>
  <c r="F19" i="7"/>
  <c r="F20" i="7"/>
  <c r="F21" i="7"/>
  <c r="T3" i="7"/>
  <c r="H6" i="7"/>
  <c r="H7" i="7"/>
  <c r="H8" i="7"/>
  <c r="H9" i="7"/>
  <c r="H10" i="7"/>
  <c r="H11" i="7"/>
  <c r="H12" i="7"/>
  <c r="H13" i="7"/>
  <c r="H14" i="7"/>
  <c r="H15" i="7"/>
  <c r="H16" i="7"/>
  <c r="H17" i="7"/>
  <c r="H18" i="7"/>
  <c r="H19" i="7"/>
  <c r="H20" i="7"/>
  <c r="H21" i="7"/>
  <c r="G6" i="7"/>
  <c r="G7" i="7"/>
  <c r="G8" i="7"/>
  <c r="G9" i="7"/>
  <c r="G10" i="7"/>
  <c r="G11" i="7"/>
  <c r="G12" i="7"/>
  <c r="G13" i="7"/>
  <c r="G14" i="7"/>
  <c r="G15" i="7"/>
  <c r="G16" i="7"/>
  <c r="G17" i="7"/>
  <c r="G18" i="7"/>
  <c r="G19" i="7"/>
  <c r="G20" i="7"/>
  <c r="G21" i="7"/>
  <c r="K6" i="7"/>
  <c r="K8" i="7"/>
  <c r="K7" i="7"/>
  <c r="K9" i="7"/>
  <c r="K10" i="7"/>
  <c r="K11" i="7"/>
  <c r="K12" i="7"/>
  <c r="K13" i="7"/>
  <c r="K14" i="7"/>
  <c r="K15" i="7"/>
  <c r="K16" i="7"/>
  <c r="K17" i="7"/>
  <c r="K18" i="7"/>
  <c r="K19" i="7"/>
  <c r="K20" i="7"/>
  <c r="K21" i="7"/>
  <c r="K22" i="7"/>
  <c r="J6" i="7"/>
  <c r="J8" i="7"/>
  <c r="J7" i="7"/>
  <c r="J9" i="7"/>
  <c r="J10" i="7"/>
  <c r="J11" i="7"/>
  <c r="J12" i="7"/>
  <c r="J13" i="7"/>
  <c r="J14" i="7"/>
  <c r="J15" i="7"/>
  <c r="J16" i="7"/>
  <c r="J17" i="7"/>
  <c r="J18" i="7"/>
  <c r="J19" i="7"/>
  <c r="J20" i="7"/>
  <c r="J21" i="7"/>
  <c r="H22" i="7"/>
  <c r="G22" i="7"/>
  <c r="I6" i="7"/>
  <c r="I7" i="7"/>
  <c r="I8" i="7"/>
  <c r="I9" i="7"/>
  <c r="I10" i="7"/>
  <c r="I11" i="7"/>
  <c r="I12" i="7"/>
  <c r="I13" i="7"/>
  <c r="I14" i="7"/>
  <c r="I15" i="7"/>
  <c r="I16" i="7"/>
  <c r="I17" i="7"/>
  <c r="I18" i="7"/>
  <c r="I19" i="7"/>
  <c r="I20" i="7"/>
  <c r="I21" i="7"/>
  <c r="J22" i="7"/>
  <c r="I22" i="7"/>
  <c r="F22" i="7"/>
  <c r="G23" i="7"/>
  <c r="K23" i="7"/>
  <c r="H23" i="7"/>
  <c r="J23" i="7"/>
  <c r="F23" i="7"/>
  <c r="I23" i="7"/>
  <c r="K5" i="7"/>
  <c r="J5" i="7"/>
  <c r="I5" i="7"/>
  <c r="X292" i="7"/>
  <c r="W292" i="7"/>
  <c r="D19" i="10" s="1"/>
  <c r="V292" i="7"/>
  <c r="D6" i="10" s="1"/>
  <c r="T292" i="7"/>
  <c r="C35" i="8" s="1"/>
  <c r="S292" i="7"/>
  <c r="R292" i="7"/>
  <c r="Q292" i="7"/>
  <c r="P292" i="7"/>
  <c r="N292" i="7"/>
  <c r="G5" i="7"/>
  <c r="H5" i="7"/>
  <c r="AD6" i="7" l="1"/>
  <c r="AB6" i="7"/>
  <c r="L22" i="7"/>
  <c r="AE22" i="7" s="1"/>
  <c r="L21" i="7"/>
  <c r="AE21" i="7" s="1"/>
  <c r="R293" i="7"/>
  <c r="AB7" i="7"/>
  <c r="C27" i="10"/>
  <c r="L20" i="7"/>
  <c r="AE20" i="7" s="1"/>
  <c r="L19" i="7"/>
  <c r="AE19" i="7" s="1"/>
  <c r="L18" i="7"/>
  <c r="AE18" i="7" s="1"/>
  <c r="C29" i="8"/>
  <c r="L17" i="7"/>
  <c r="AE17" i="7" s="1"/>
  <c r="L16" i="7"/>
  <c r="AE16" i="7" s="1"/>
  <c r="L15" i="7"/>
  <c r="AE15" i="7" s="1"/>
  <c r="L14" i="7"/>
  <c r="AE14" i="7" s="1"/>
  <c r="L13" i="7"/>
  <c r="AE13" i="7" s="1"/>
  <c r="L12" i="7"/>
  <c r="AE12" i="7" s="1"/>
  <c r="L23" i="7"/>
  <c r="AE23" i="7" s="1"/>
  <c r="L11" i="7"/>
  <c r="AE11" i="7" s="1"/>
  <c r="L10" i="7"/>
  <c r="AE10" i="7" s="1"/>
  <c r="L9" i="7"/>
  <c r="AE9" i="7" s="1"/>
  <c r="L8" i="7"/>
  <c r="AE8" i="7" s="1"/>
  <c r="L7" i="7"/>
  <c r="AE7" i="7" s="1"/>
  <c r="L6" i="7"/>
  <c r="AE6" i="7" s="1"/>
  <c r="C14" i="10"/>
  <c r="G14" i="10"/>
  <c r="F14" i="10" s="1"/>
  <c r="I20" i="10"/>
  <c r="I27" i="10" s="1"/>
  <c r="I28" i="10" s="1"/>
  <c r="C37" i="8" s="1"/>
  <c r="G27" i="10"/>
  <c r="F27" i="10" s="1"/>
  <c r="AB22" i="7"/>
  <c r="AD22" i="7"/>
  <c r="AD21" i="7"/>
  <c r="AB21" i="7"/>
  <c r="AB17" i="7"/>
  <c r="AD17" i="7"/>
  <c r="AD13" i="7"/>
  <c r="AB13" i="7"/>
  <c r="AD9" i="7"/>
  <c r="AB9" i="7"/>
  <c r="C34" i="8"/>
  <c r="AB20" i="7"/>
  <c r="AD20" i="7"/>
  <c r="AB16" i="7"/>
  <c r="AD16" i="7"/>
  <c r="AB12" i="7"/>
  <c r="AD12" i="7"/>
  <c r="AB8" i="7"/>
  <c r="AD8" i="7"/>
  <c r="AB19" i="7"/>
  <c r="AD19" i="7"/>
  <c r="AB15" i="7"/>
  <c r="AD15" i="7"/>
  <c r="AD11" i="7"/>
  <c r="AB11" i="7"/>
  <c r="AD7" i="7"/>
  <c r="AD18" i="7"/>
  <c r="AB18" i="7"/>
  <c r="AB14" i="7"/>
  <c r="AD14" i="7"/>
  <c r="AB10" i="7"/>
  <c r="AD10" i="7"/>
  <c r="AD23" i="7"/>
  <c r="AB23" i="7"/>
  <c r="H24" i="7"/>
  <c r="I24" i="7"/>
  <c r="J24" i="7"/>
  <c r="K24" i="7"/>
  <c r="F24" i="7"/>
  <c r="G24" i="7"/>
  <c r="C39" i="8"/>
  <c r="H33" i="10"/>
  <c r="F5" i="7"/>
  <c r="AD5" i="7" s="1"/>
  <c r="H5" i="1"/>
  <c r="G5" i="1"/>
  <c r="F5" i="1"/>
  <c r="AC5" i="1" s="1"/>
  <c r="AB5" i="7" l="1"/>
  <c r="L5" i="7"/>
  <c r="L24" i="7"/>
  <c r="AE24" i="7" s="1"/>
  <c r="AB24" i="7"/>
  <c r="AD24" i="7"/>
  <c r="I25" i="7"/>
  <c r="F25" i="7"/>
  <c r="J25" i="7"/>
  <c r="G25" i="7"/>
  <c r="K25" i="7"/>
  <c r="H25" i="7"/>
  <c r="J20" i="10"/>
  <c r="J27" i="10" s="1"/>
  <c r="AA5" i="1"/>
  <c r="L5" i="1"/>
  <c r="AD5" i="1" s="1"/>
  <c r="I6" i="1"/>
  <c r="J6" i="1"/>
  <c r="K6" i="1"/>
  <c r="AC6" i="1" s="1"/>
  <c r="F6" i="1"/>
  <c r="G6" i="1"/>
  <c r="H6" i="1"/>
  <c r="AE5" i="7" l="1"/>
  <c r="C94" i="8"/>
  <c r="C112" i="8" s="1"/>
  <c r="L25" i="7"/>
  <c r="AE25" i="7" s="1"/>
  <c r="F26" i="7"/>
  <c r="J26" i="7"/>
  <c r="G26" i="7"/>
  <c r="K26" i="7"/>
  <c r="I26" i="7"/>
  <c r="H26" i="7"/>
  <c r="AB25" i="7"/>
  <c r="AD25" i="7"/>
  <c r="L6" i="1"/>
  <c r="AD6" i="1" s="1"/>
  <c r="AA6" i="1"/>
  <c r="I7" i="1"/>
  <c r="J7" i="1"/>
  <c r="K7" i="1"/>
  <c r="H7" i="1"/>
  <c r="F7" i="1"/>
  <c r="G7" i="1"/>
  <c r="A49" i="4"/>
  <c r="B49" i="4"/>
  <c r="D86" i="8" l="1"/>
  <c r="D98" i="8"/>
  <c r="D104" i="8"/>
  <c r="D84" i="8"/>
  <c r="D99" i="8"/>
  <c r="D103" i="8"/>
  <c r="D109" i="8"/>
  <c r="D90" i="8"/>
  <c r="D102" i="8"/>
  <c r="D106" i="8"/>
  <c r="D97" i="8"/>
  <c r="D88" i="8"/>
  <c r="D94" i="8"/>
  <c r="D92" i="8"/>
  <c r="D108" i="8"/>
  <c r="D85" i="8"/>
  <c r="D107" i="8"/>
  <c r="D105" i="8"/>
  <c r="D96" i="8"/>
  <c r="D87" i="8"/>
  <c r="D91" i="8"/>
  <c r="D89" i="8"/>
  <c r="D100" i="8"/>
  <c r="D95" i="8"/>
  <c r="D93" i="8"/>
  <c r="D101" i="8"/>
  <c r="D110" i="8"/>
  <c r="D111" i="8"/>
  <c r="L26" i="7"/>
  <c r="AE26" i="7" s="1"/>
  <c r="G27" i="7"/>
  <c r="K27" i="7"/>
  <c r="H27" i="7"/>
  <c r="F27" i="7"/>
  <c r="I27" i="7"/>
  <c r="J27" i="7"/>
  <c r="AD26" i="7"/>
  <c r="AB26" i="7"/>
  <c r="L7" i="1"/>
  <c r="AD7" i="1" s="1"/>
  <c r="AA7" i="1"/>
  <c r="J8" i="1"/>
  <c r="K8" i="1"/>
  <c r="I8" i="1"/>
  <c r="F8" i="1"/>
  <c r="G8" i="1"/>
  <c r="H8" i="1"/>
  <c r="X150" i="1"/>
  <c r="E19" i="10" s="1"/>
  <c r="G7" i="8" l="1"/>
  <c r="D112" i="8"/>
  <c r="L27" i="7"/>
  <c r="AE27" i="7" s="1"/>
  <c r="H28" i="7"/>
  <c r="I28" i="7"/>
  <c r="J28" i="7"/>
  <c r="F28" i="7"/>
  <c r="G28" i="7"/>
  <c r="K28" i="7"/>
  <c r="AD27" i="7"/>
  <c r="AB27" i="7"/>
  <c r="L8" i="1"/>
  <c r="AD8" i="1" s="1"/>
  <c r="AA8" i="1"/>
  <c r="K9" i="1"/>
  <c r="G9" i="8" s="1"/>
  <c r="I9" i="1"/>
  <c r="J9" i="1"/>
  <c r="G8" i="8" s="1"/>
  <c r="F9" i="1"/>
  <c r="G9" i="1"/>
  <c r="G5" i="8" s="1"/>
  <c r="H9" i="1"/>
  <c r="G6" i="8" s="1"/>
  <c r="D150" i="1"/>
  <c r="D151" i="1" s="1"/>
  <c r="N150" i="1"/>
  <c r="O150" i="1"/>
  <c r="P150" i="1"/>
  <c r="C9" i="8" s="1"/>
  <c r="Q150" i="1"/>
  <c r="C12" i="8" s="1"/>
  <c r="R150" i="1"/>
  <c r="C13" i="8" s="1"/>
  <c r="S150" i="1"/>
  <c r="C14" i="8" s="1"/>
  <c r="T150" i="1"/>
  <c r="C17" i="8" s="1"/>
  <c r="U150" i="1"/>
  <c r="C19" i="8" s="1"/>
  <c r="V150" i="1"/>
  <c r="N151" i="1" l="1"/>
  <c r="G4" i="8"/>
  <c r="G10" i="8" s="1"/>
  <c r="L28" i="7"/>
  <c r="AE28" i="7" s="1"/>
  <c r="I29" i="7"/>
  <c r="F29" i="7"/>
  <c r="J29" i="7"/>
  <c r="G29" i="7"/>
  <c r="H29" i="7"/>
  <c r="K29" i="7"/>
  <c r="AB28" i="7"/>
  <c r="AD28" i="7"/>
  <c r="C4" i="8"/>
  <c r="L9" i="1"/>
  <c r="AD9" i="1" s="1"/>
  <c r="AA9" i="1"/>
  <c r="I10" i="1"/>
  <c r="K10" i="1"/>
  <c r="J10" i="1"/>
  <c r="G10" i="1"/>
  <c r="H10" i="1"/>
  <c r="F10" i="1"/>
  <c r="G11" i="8" l="1"/>
  <c r="G12" i="8" s="1"/>
  <c r="L29" i="7"/>
  <c r="AE29" i="7" s="1"/>
  <c r="F30" i="7"/>
  <c r="J30" i="7"/>
  <c r="G30" i="7"/>
  <c r="K30" i="7"/>
  <c r="I30" i="7"/>
  <c r="H30" i="7"/>
  <c r="AB29" i="7"/>
  <c r="AD29" i="7"/>
  <c r="C5" i="8"/>
  <c r="L10" i="1"/>
  <c r="AD10" i="1" s="1"/>
  <c r="AA10" i="1"/>
  <c r="I11" i="1"/>
  <c r="J11" i="1"/>
  <c r="K11" i="1"/>
  <c r="H11" i="1"/>
  <c r="F11" i="1"/>
  <c r="G11" i="1"/>
  <c r="L30" i="7" l="1"/>
  <c r="AE30" i="7" s="1"/>
  <c r="G31" i="7"/>
  <c r="K31" i="7"/>
  <c r="H31" i="7"/>
  <c r="F31" i="7"/>
  <c r="I31" i="7"/>
  <c r="J31" i="7"/>
  <c r="AD30" i="7"/>
  <c r="AB30" i="7"/>
  <c r="C7" i="8"/>
  <c r="C6" i="8"/>
  <c r="C10" i="8" s="1"/>
  <c r="L11" i="1"/>
  <c r="AD11" i="1" s="1"/>
  <c r="AA11" i="1"/>
  <c r="J12" i="1"/>
  <c r="K12" i="1"/>
  <c r="I12" i="1"/>
  <c r="H12" i="1"/>
  <c r="F12" i="1"/>
  <c r="G12" i="1"/>
  <c r="C15" i="8" l="1"/>
  <c r="C26" i="8"/>
  <c r="L31" i="7"/>
  <c r="AE31" i="7" s="1"/>
  <c r="H32" i="7"/>
  <c r="I32" i="7"/>
  <c r="J32" i="7"/>
  <c r="F32" i="7"/>
  <c r="G32" i="7"/>
  <c r="K32" i="7"/>
  <c r="AD31" i="7"/>
  <c r="AB31" i="7"/>
  <c r="C27" i="8"/>
  <c r="L12" i="1"/>
  <c r="AD12" i="1" s="1"/>
  <c r="AA12" i="1"/>
  <c r="K13" i="1"/>
  <c r="I13" i="1"/>
  <c r="J13" i="1"/>
  <c r="F13" i="1"/>
  <c r="G13" i="1"/>
  <c r="H13" i="1"/>
  <c r="L32" i="7" l="1"/>
  <c r="AE32" i="7" s="1"/>
  <c r="I33" i="7"/>
  <c r="F33" i="7"/>
  <c r="J33" i="7"/>
  <c r="G33" i="7"/>
  <c r="H33" i="7"/>
  <c r="K33" i="7"/>
  <c r="AB32" i="7"/>
  <c r="AD32" i="7"/>
  <c r="L13" i="1"/>
  <c r="AD13" i="1" s="1"/>
  <c r="AA13" i="1"/>
  <c r="I14" i="1"/>
  <c r="J14" i="1"/>
  <c r="K14" i="1"/>
  <c r="G14" i="1"/>
  <c r="F14" i="1"/>
  <c r="H14" i="1"/>
  <c r="L33" i="7" l="1"/>
  <c r="AE33" i="7" s="1"/>
  <c r="F34" i="7"/>
  <c r="J34" i="7"/>
  <c r="G34" i="7"/>
  <c r="K34" i="7"/>
  <c r="I34" i="7"/>
  <c r="H34" i="7"/>
  <c r="AB33" i="7"/>
  <c r="AD33" i="7"/>
  <c r="L14" i="1"/>
  <c r="AD14" i="1" s="1"/>
  <c r="AA14" i="1"/>
  <c r="I15" i="1"/>
  <c r="J15" i="1"/>
  <c r="K15" i="1"/>
  <c r="G15" i="1"/>
  <c r="H15" i="1"/>
  <c r="F15" i="1"/>
  <c r="L34" i="7" l="1"/>
  <c r="AE34" i="7" s="1"/>
  <c r="G35" i="7"/>
  <c r="K35" i="7"/>
  <c r="L35" i="7" s="1"/>
  <c r="H35" i="7"/>
  <c r="I35" i="7"/>
  <c r="J35" i="7"/>
  <c r="F35" i="7"/>
  <c r="AD34" i="7"/>
  <c r="AB34" i="7"/>
  <c r="AA15" i="1"/>
  <c r="L15" i="1"/>
  <c r="AD15" i="1" s="1"/>
  <c r="J16" i="1"/>
  <c r="K16" i="1"/>
  <c r="I16" i="1"/>
  <c r="G16" i="1"/>
  <c r="H16" i="1"/>
  <c r="F16" i="1"/>
  <c r="AE35" i="7" l="1"/>
  <c r="AD35" i="7"/>
  <c r="AB35" i="7"/>
  <c r="H36" i="7"/>
  <c r="I36" i="7"/>
  <c r="J36" i="7"/>
  <c r="G36" i="7"/>
  <c r="K36" i="7"/>
  <c r="F36" i="7"/>
  <c r="L16" i="1"/>
  <c r="AD16" i="1" s="1"/>
  <c r="AA16" i="1"/>
  <c r="K17" i="1"/>
  <c r="I17" i="1"/>
  <c r="J17" i="1"/>
  <c r="H17" i="1"/>
  <c r="G17" i="1"/>
  <c r="F17" i="1"/>
  <c r="L36" i="7" l="1"/>
  <c r="AE36" i="7" s="1"/>
  <c r="AB36" i="7"/>
  <c r="AD36" i="7"/>
  <c r="I37" i="7"/>
  <c r="F37" i="7"/>
  <c r="J37" i="7"/>
  <c r="G37" i="7"/>
  <c r="H37" i="7"/>
  <c r="K37" i="7"/>
  <c r="L17" i="1"/>
  <c r="AD17" i="1" s="1"/>
  <c r="AA17" i="1"/>
  <c r="I18" i="1"/>
  <c r="J18" i="1"/>
  <c r="K18" i="1"/>
  <c r="F18" i="1"/>
  <c r="G18" i="1"/>
  <c r="H18" i="1"/>
  <c r="L37" i="7" l="1"/>
  <c r="AE37" i="7" s="1"/>
  <c r="F38" i="7"/>
  <c r="J38" i="7"/>
  <c r="G38" i="7"/>
  <c r="K38" i="7"/>
  <c r="I38" i="7"/>
  <c r="H38" i="7"/>
  <c r="AB37" i="7"/>
  <c r="AD37" i="7"/>
  <c r="L18" i="1"/>
  <c r="AD18" i="1" s="1"/>
  <c r="AA18" i="1"/>
  <c r="I19" i="1"/>
  <c r="J19" i="1"/>
  <c r="K19" i="1"/>
  <c r="H19" i="1"/>
  <c r="G19" i="1"/>
  <c r="F19" i="1"/>
  <c r="L38" i="7" l="1"/>
  <c r="AE38" i="7" s="1"/>
  <c r="G39" i="7"/>
  <c r="H39" i="7"/>
  <c r="K39" i="7"/>
  <c r="J39" i="7"/>
  <c r="I39" i="7"/>
  <c r="F39" i="7"/>
  <c r="AD38" i="7"/>
  <c r="AB38" i="7"/>
  <c r="L19" i="1"/>
  <c r="AD19" i="1" s="1"/>
  <c r="AA19" i="1"/>
  <c r="J20" i="1"/>
  <c r="K20" i="1"/>
  <c r="I20" i="1"/>
  <c r="F20" i="1"/>
  <c r="H20" i="1"/>
  <c r="G20" i="1"/>
  <c r="L39" i="7" l="1"/>
  <c r="AE39" i="7" s="1"/>
  <c r="AB39" i="7"/>
  <c r="AD39" i="7"/>
  <c r="I40" i="7"/>
  <c r="F40" i="7"/>
  <c r="K40" i="7"/>
  <c r="G40" i="7"/>
  <c r="H40" i="7"/>
  <c r="J40" i="7"/>
  <c r="L20" i="1"/>
  <c r="AD20" i="1" s="1"/>
  <c r="AA20" i="1"/>
  <c r="K21" i="1"/>
  <c r="J21" i="1"/>
  <c r="I21" i="1"/>
  <c r="F21" i="1"/>
  <c r="G21" i="1"/>
  <c r="H21" i="1"/>
  <c r="L40" i="7" l="1"/>
  <c r="AE40" i="7" s="1"/>
  <c r="H41" i="7"/>
  <c r="G41" i="7"/>
  <c r="I41" i="7"/>
  <c r="J41" i="7"/>
  <c r="K41" i="7"/>
  <c r="F41" i="7"/>
  <c r="AD40" i="7"/>
  <c r="AB40" i="7"/>
  <c r="L21" i="1"/>
  <c r="AD21" i="1" s="1"/>
  <c r="AA21" i="1"/>
  <c r="I22" i="1"/>
  <c r="J22" i="1"/>
  <c r="K22" i="1"/>
  <c r="G22" i="1"/>
  <c r="H22" i="1"/>
  <c r="F22" i="1"/>
  <c r="L41" i="7" l="1"/>
  <c r="AE41" i="7" s="1"/>
  <c r="AB41" i="7"/>
  <c r="AD41" i="7"/>
  <c r="I42" i="7"/>
  <c r="G42" i="7"/>
  <c r="H42" i="7"/>
  <c r="F42" i="7"/>
  <c r="J42" i="7"/>
  <c r="K42" i="7"/>
  <c r="L22" i="1"/>
  <c r="AD22" i="1" s="1"/>
  <c r="AA22" i="1"/>
  <c r="I23" i="1"/>
  <c r="J23" i="1"/>
  <c r="K23" i="1"/>
  <c r="H23" i="1"/>
  <c r="F23" i="1"/>
  <c r="G23" i="1"/>
  <c r="L42" i="7" l="1"/>
  <c r="AE42" i="7" s="1"/>
  <c r="AB42" i="7"/>
  <c r="AD42" i="7"/>
  <c r="F43" i="7"/>
  <c r="J43" i="7"/>
  <c r="G43" i="7"/>
  <c r="H43" i="7"/>
  <c r="I43" i="7"/>
  <c r="K43" i="7"/>
  <c r="L23" i="1"/>
  <c r="AD23" i="1" s="1"/>
  <c r="AA23" i="1"/>
  <c r="J24" i="1"/>
  <c r="K24" i="1"/>
  <c r="I24" i="1"/>
  <c r="H24" i="1"/>
  <c r="G24" i="1"/>
  <c r="F24" i="1"/>
  <c r="L43" i="7" l="1"/>
  <c r="AE43" i="7" s="1"/>
  <c r="G44" i="7"/>
  <c r="K44" i="7"/>
  <c r="J44" i="7"/>
  <c r="F44" i="7"/>
  <c r="H44" i="7"/>
  <c r="I44" i="7"/>
  <c r="AB43" i="7"/>
  <c r="AD43" i="7"/>
  <c r="L24" i="1"/>
  <c r="AD24" i="1" s="1"/>
  <c r="AA24" i="1"/>
  <c r="K25" i="1"/>
  <c r="I25" i="1"/>
  <c r="J25" i="1"/>
  <c r="F25" i="1"/>
  <c r="G25" i="1"/>
  <c r="H25" i="1"/>
  <c r="L44" i="7" l="1"/>
  <c r="AE44" i="7" s="1"/>
  <c r="H45" i="7"/>
  <c r="J45" i="7"/>
  <c r="F45" i="7"/>
  <c r="K45" i="7"/>
  <c r="I45" i="7"/>
  <c r="G45" i="7"/>
  <c r="AD44" i="7"/>
  <c r="AB44" i="7"/>
  <c r="L25" i="1"/>
  <c r="AD25" i="1" s="1"/>
  <c r="AA25" i="1"/>
  <c r="I26" i="1"/>
  <c r="J26" i="1"/>
  <c r="K26" i="1"/>
  <c r="H26" i="1"/>
  <c r="F26" i="1"/>
  <c r="G26" i="1"/>
  <c r="L45" i="7" l="1"/>
  <c r="AE45" i="7" s="1"/>
  <c r="I46" i="7"/>
  <c r="J46" i="7"/>
  <c r="F46" i="7"/>
  <c r="K46" i="7"/>
  <c r="G46" i="7"/>
  <c r="H46" i="7"/>
  <c r="AD45" i="7"/>
  <c r="AB45" i="7"/>
  <c r="L26" i="1"/>
  <c r="AD26" i="1" s="1"/>
  <c r="AA26" i="1"/>
  <c r="I27" i="1"/>
  <c r="J27" i="1"/>
  <c r="K27" i="1"/>
  <c r="H27" i="1"/>
  <c r="G27" i="1"/>
  <c r="F27" i="1"/>
  <c r="L46" i="7" l="1"/>
  <c r="AE46" i="7" s="1"/>
  <c r="AB46" i="7"/>
  <c r="AD46" i="7"/>
  <c r="F47" i="7"/>
  <c r="J47" i="7"/>
  <c r="I47" i="7"/>
  <c r="K47" i="7"/>
  <c r="G47" i="7"/>
  <c r="H47" i="7"/>
  <c r="L27" i="1"/>
  <c r="AD27" i="1" s="1"/>
  <c r="AA27" i="1"/>
  <c r="J28" i="1"/>
  <c r="K28" i="1"/>
  <c r="I28" i="1"/>
  <c r="F28" i="1"/>
  <c r="H28" i="1"/>
  <c r="G28" i="1"/>
  <c r="L47" i="7" l="1"/>
  <c r="AE47" i="7" s="1"/>
  <c r="G48" i="7"/>
  <c r="K48" i="7"/>
  <c r="H48" i="7"/>
  <c r="I48" i="7"/>
  <c r="F48" i="7"/>
  <c r="J48" i="7"/>
  <c r="AD47" i="7"/>
  <c r="AB47" i="7"/>
  <c r="L28" i="1"/>
  <c r="AD28" i="1" s="1"/>
  <c r="AA28" i="1"/>
  <c r="K29" i="1"/>
  <c r="I29" i="1"/>
  <c r="J29" i="1"/>
  <c r="H29" i="1"/>
  <c r="G29" i="1"/>
  <c r="F29" i="1"/>
  <c r="L48" i="7" l="1"/>
  <c r="AE48" i="7" s="1"/>
  <c r="H49" i="7"/>
  <c r="G49" i="7"/>
  <c r="I49" i="7"/>
  <c r="F49" i="7"/>
  <c r="K49" i="7"/>
  <c r="J49" i="7"/>
  <c r="AD48" i="7"/>
  <c r="AB48" i="7"/>
  <c r="L29" i="1"/>
  <c r="AD29" i="1" s="1"/>
  <c r="AA29" i="1"/>
  <c r="I30" i="1"/>
  <c r="J30" i="1"/>
  <c r="K30" i="1"/>
  <c r="G30" i="1"/>
  <c r="F30" i="1"/>
  <c r="H30" i="1"/>
  <c r="L49" i="7" l="1"/>
  <c r="AE49" i="7" s="1"/>
  <c r="I50" i="7"/>
  <c r="G50" i="7"/>
  <c r="H50" i="7"/>
  <c r="K50" i="7"/>
  <c r="F50" i="7"/>
  <c r="J50" i="7"/>
  <c r="AB49" i="7"/>
  <c r="AD49" i="7"/>
  <c r="L30" i="1"/>
  <c r="AD30" i="1" s="1"/>
  <c r="AA30" i="1"/>
  <c r="I31" i="1"/>
  <c r="J31" i="1"/>
  <c r="K31" i="1"/>
  <c r="F31" i="1"/>
  <c r="G31" i="1"/>
  <c r="H31" i="1"/>
  <c r="L50" i="7" l="1"/>
  <c r="AE50" i="7" s="1"/>
  <c r="AB50" i="7"/>
  <c r="AD50" i="7"/>
  <c r="F51" i="7"/>
  <c r="J51" i="7"/>
  <c r="G51" i="7"/>
  <c r="H51" i="7"/>
  <c r="I51" i="7"/>
  <c r="K51" i="7"/>
  <c r="L31" i="1"/>
  <c r="AD31" i="1" s="1"/>
  <c r="AA31" i="1"/>
  <c r="J32" i="1"/>
  <c r="K32" i="1"/>
  <c r="I32" i="1"/>
  <c r="G32" i="1"/>
  <c r="H32" i="1"/>
  <c r="F32" i="1"/>
  <c r="L51" i="7" l="1"/>
  <c r="AE51" i="7" s="1"/>
  <c r="G52" i="7"/>
  <c r="K52" i="7"/>
  <c r="J52" i="7"/>
  <c r="F52" i="7"/>
  <c r="H52" i="7"/>
  <c r="I52" i="7"/>
  <c r="AB51" i="7"/>
  <c r="AD51" i="7"/>
  <c r="L32" i="1"/>
  <c r="AD32" i="1" s="1"/>
  <c r="AA32" i="1"/>
  <c r="K33" i="1"/>
  <c r="I33" i="1"/>
  <c r="J33" i="1"/>
  <c r="H33" i="1"/>
  <c r="G33" i="1"/>
  <c r="F33" i="1"/>
  <c r="L52" i="7" l="1"/>
  <c r="AE52" i="7" s="1"/>
  <c r="H53" i="7"/>
  <c r="J53" i="7"/>
  <c r="F53" i="7"/>
  <c r="K53" i="7"/>
  <c r="G53" i="7"/>
  <c r="I53" i="7"/>
  <c r="AD52" i="7"/>
  <c r="AB52" i="7"/>
  <c r="L33" i="1"/>
  <c r="AD33" i="1" s="1"/>
  <c r="AA33" i="1"/>
  <c r="I34" i="1"/>
  <c r="J34" i="1"/>
  <c r="K34" i="1"/>
  <c r="H34" i="1"/>
  <c r="G34" i="1"/>
  <c r="F34" i="1"/>
  <c r="L53" i="7" l="1"/>
  <c r="AE53" i="7" s="1"/>
  <c r="AD53" i="7"/>
  <c r="AB53" i="7"/>
  <c r="I54" i="7"/>
  <c r="J54" i="7"/>
  <c r="F54" i="7"/>
  <c r="K54" i="7"/>
  <c r="G54" i="7"/>
  <c r="H54" i="7"/>
  <c r="L34" i="1"/>
  <c r="AD34" i="1" s="1"/>
  <c r="AA34" i="1"/>
  <c r="I35" i="1"/>
  <c r="J35" i="1"/>
  <c r="K35" i="1"/>
  <c r="H35" i="1"/>
  <c r="G35" i="1"/>
  <c r="F35" i="1"/>
  <c r="L54" i="7" l="1"/>
  <c r="AE54" i="7" s="1"/>
  <c r="F55" i="7"/>
  <c r="J55" i="7"/>
  <c r="I55" i="7"/>
  <c r="K55" i="7"/>
  <c r="G55" i="7"/>
  <c r="H55" i="7"/>
  <c r="AB54" i="7"/>
  <c r="AD54" i="7"/>
  <c r="L35" i="1"/>
  <c r="AD35" i="1" s="1"/>
  <c r="AA35" i="1"/>
  <c r="J36" i="1"/>
  <c r="K36" i="1"/>
  <c r="I36" i="1"/>
  <c r="F36" i="1"/>
  <c r="G36" i="1"/>
  <c r="H36" i="1"/>
  <c r="L55" i="7" l="1"/>
  <c r="AE55" i="7" s="1"/>
  <c r="G56" i="7"/>
  <c r="K56" i="7"/>
  <c r="H56" i="7"/>
  <c r="I56" i="7"/>
  <c r="F56" i="7"/>
  <c r="J56" i="7"/>
  <c r="AD55" i="7"/>
  <c r="AB55" i="7"/>
  <c r="L36" i="1"/>
  <c r="AD36" i="1" s="1"/>
  <c r="AA36" i="1"/>
  <c r="K37" i="1"/>
  <c r="J37" i="1"/>
  <c r="I37" i="1"/>
  <c r="H37" i="1"/>
  <c r="F37" i="1"/>
  <c r="G37" i="1"/>
  <c r="L56" i="7" l="1"/>
  <c r="AE56" i="7" s="1"/>
  <c r="H57" i="7"/>
  <c r="G57" i="7"/>
  <c r="I57" i="7"/>
  <c r="J57" i="7"/>
  <c r="K57" i="7"/>
  <c r="F57" i="7"/>
  <c r="AD56" i="7"/>
  <c r="AB56" i="7"/>
  <c r="L37" i="1"/>
  <c r="AD37" i="1" s="1"/>
  <c r="AA37" i="1"/>
  <c r="I38" i="1"/>
  <c r="J38" i="1"/>
  <c r="K38" i="1"/>
  <c r="H38" i="1"/>
  <c r="G38" i="1"/>
  <c r="F38" i="1"/>
  <c r="L57" i="7" l="1"/>
  <c r="AE57" i="7" s="1"/>
  <c r="AB57" i="7"/>
  <c r="AD57" i="7"/>
  <c r="I58" i="7"/>
  <c r="F58" i="7"/>
  <c r="J58" i="7"/>
  <c r="G58" i="7"/>
  <c r="H58" i="7"/>
  <c r="K58" i="7"/>
  <c r="L38" i="1"/>
  <c r="AD38" i="1" s="1"/>
  <c r="AA38" i="1"/>
  <c r="I39" i="1"/>
  <c r="J39" i="1"/>
  <c r="K39" i="1"/>
  <c r="H39" i="1"/>
  <c r="G39" i="1"/>
  <c r="F39" i="1"/>
  <c r="L58" i="7" l="1"/>
  <c r="AE58" i="7" s="1"/>
  <c r="F59" i="7"/>
  <c r="J59" i="7"/>
  <c r="G59" i="7"/>
  <c r="K59" i="7"/>
  <c r="I59" i="7"/>
  <c r="H59" i="7"/>
  <c r="AB58" i="7"/>
  <c r="AD58" i="7"/>
  <c r="L39" i="1"/>
  <c r="AD39" i="1" s="1"/>
  <c r="AA39" i="1"/>
  <c r="J40" i="1"/>
  <c r="K40" i="1"/>
  <c r="I40" i="1"/>
  <c r="G40" i="1"/>
  <c r="H40" i="1"/>
  <c r="F40" i="1"/>
  <c r="L59" i="7" l="1"/>
  <c r="AE59" i="7" s="1"/>
  <c r="G60" i="7"/>
  <c r="K60" i="7"/>
  <c r="H60" i="7"/>
  <c r="F60" i="7"/>
  <c r="I60" i="7"/>
  <c r="J60" i="7"/>
  <c r="AD59" i="7"/>
  <c r="AB59" i="7"/>
  <c r="L40" i="1"/>
  <c r="AD40" i="1" s="1"/>
  <c r="AA40" i="1"/>
  <c r="K41" i="1"/>
  <c r="I41" i="1"/>
  <c r="J41" i="1"/>
  <c r="G41" i="1"/>
  <c r="F41" i="1"/>
  <c r="H41" i="1"/>
  <c r="L60" i="7" l="1"/>
  <c r="AE60" i="7" s="1"/>
  <c r="H61" i="7"/>
  <c r="I61" i="7"/>
  <c r="J61" i="7"/>
  <c r="K61" i="7"/>
  <c r="G61" i="7"/>
  <c r="F61" i="7"/>
  <c r="AD60" i="7"/>
  <c r="AB60" i="7"/>
  <c r="L41" i="1"/>
  <c r="AD41" i="1" s="1"/>
  <c r="AA41" i="1"/>
  <c r="I42" i="1"/>
  <c r="J42" i="1"/>
  <c r="K42" i="1"/>
  <c r="H42" i="1"/>
  <c r="F42" i="1"/>
  <c r="G42" i="1"/>
  <c r="L61" i="7" l="1"/>
  <c r="AE61" i="7" s="1"/>
  <c r="AB61" i="7"/>
  <c r="AD61" i="7"/>
  <c r="I62" i="7"/>
  <c r="F62" i="7"/>
  <c r="J62" i="7"/>
  <c r="G62" i="7"/>
  <c r="H62" i="7"/>
  <c r="K62" i="7"/>
  <c r="L42" i="1"/>
  <c r="AD42" i="1" s="1"/>
  <c r="AA42" i="1"/>
  <c r="I43" i="1"/>
  <c r="J43" i="1"/>
  <c r="K43" i="1"/>
  <c r="H43" i="1"/>
  <c r="G43" i="1"/>
  <c r="F43" i="1"/>
  <c r="L62" i="7" l="1"/>
  <c r="AE62" i="7" s="1"/>
  <c r="F63" i="7"/>
  <c r="J63" i="7"/>
  <c r="G63" i="7"/>
  <c r="K63" i="7"/>
  <c r="I63" i="7"/>
  <c r="H63" i="7"/>
  <c r="AB62" i="7"/>
  <c r="AD62" i="7"/>
  <c r="L43" i="1"/>
  <c r="AD43" i="1" s="1"/>
  <c r="AA43" i="1"/>
  <c r="J44" i="1"/>
  <c r="K44" i="1"/>
  <c r="I44" i="1"/>
  <c r="H44" i="1"/>
  <c r="F44" i="1"/>
  <c r="G44" i="1"/>
  <c r="L63" i="7" l="1"/>
  <c r="AE63" i="7" s="1"/>
  <c r="G64" i="7"/>
  <c r="K64" i="7"/>
  <c r="H64" i="7"/>
  <c r="F64" i="7"/>
  <c r="I64" i="7"/>
  <c r="J64" i="7"/>
  <c r="AD63" i="7"/>
  <c r="AB63" i="7"/>
  <c r="L44" i="1"/>
  <c r="AD44" i="1" s="1"/>
  <c r="AA44" i="1"/>
  <c r="K45" i="1"/>
  <c r="I45" i="1"/>
  <c r="J45" i="1"/>
  <c r="H45" i="1"/>
  <c r="F45" i="1"/>
  <c r="G45" i="1"/>
  <c r="L64" i="7" l="1"/>
  <c r="AE64" i="7" s="1"/>
  <c r="H65" i="7"/>
  <c r="I65" i="7"/>
  <c r="J65" i="7"/>
  <c r="K65" i="7"/>
  <c r="F65" i="7"/>
  <c r="G65" i="7"/>
  <c r="AD64" i="7"/>
  <c r="AB64" i="7"/>
  <c r="L45" i="1"/>
  <c r="AD45" i="1" s="1"/>
  <c r="AA45" i="1"/>
  <c r="I46" i="1"/>
  <c r="J46" i="1"/>
  <c r="K46" i="1"/>
  <c r="H46" i="1"/>
  <c r="F46" i="1"/>
  <c r="G46" i="1"/>
  <c r="L65" i="7" l="1"/>
  <c r="AE65" i="7" s="1"/>
  <c r="AB65" i="7"/>
  <c r="AD65" i="7"/>
  <c r="F66" i="7"/>
  <c r="J66" i="7"/>
  <c r="I66" i="7"/>
  <c r="K66" i="7"/>
  <c r="G66" i="7"/>
  <c r="H66" i="7"/>
  <c r="L46" i="1"/>
  <c r="AD46" i="1" s="1"/>
  <c r="AA46" i="1"/>
  <c r="I47" i="1"/>
  <c r="J47" i="1"/>
  <c r="K47" i="1"/>
  <c r="H47" i="1"/>
  <c r="F47" i="1"/>
  <c r="G47" i="1"/>
  <c r="L66" i="7" l="1"/>
  <c r="AE66" i="7" s="1"/>
  <c r="AD66" i="7"/>
  <c r="AB66" i="7"/>
  <c r="G67" i="7"/>
  <c r="K67" i="7"/>
  <c r="H67" i="7"/>
  <c r="I67" i="7"/>
  <c r="J67" i="7"/>
  <c r="F67" i="7"/>
  <c r="L47" i="1"/>
  <c r="AD47" i="1" s="1"/>
  <c r="AA47" i="1"/>
  <c r="J48" i="1"/>
  <c r="K48" i="1"/>
  <c r="I48" i="1"/>
  <c r="H48" i="1"/>
  <c r="F48" i="1"/>
  <c r="G48" i="1"/>
  <c r="L67" i="7" l="1"/>
  <c r="AE67" i="7" s="1"/>
  <c r="AD67" i="7"/>
  <c r="AB67" i="7"/>
  <c r="H68" i="7"/>
  <c r="G68" i="7"/>
  <c r="I68" i="7"/>
  <c r="F68" i="7"/>
  <c r="J68" i="7"/>
  <c r="K68" i="7"/>
  <c r="L48" i="1"/>
  <c r="AD48" i="1" s="1"/>
  <c r="AA48" i="1"/>
  <c r="K49" i="1"/>
  <c r="I49" i="1"/>
  <c r="J49" i="1"/>
  <c r="G49" i="1"/>
  <c r="H49" i="1"/>
  <c r="F49" i="1"/>
  <c r="L68" i="7" l="1"/>
  <c r="AE68" i="7" s="1"/>
  <c r="AB68" i="7"/>
  <c r="AD68" i="7"/>
  <c r="G69" i="7"/>
  <c r="K69" i="7"/>
  <c r="H69" i="7"/>
  <c r="F69" i="7"/>
  <c r="I69" i="7"/>
  <c r="J69" i="7"/>
  <c r="L49" i="1"/>
  <c r="AD49" i="1" s="1"/>
  <c r="AA49" i="1"/>
  <c r="I50" i="1"/>
  <c r="J50" i="1"/>
  <c r="K50" i="1"/>
  <c r="H50" i="1"/>
  <c r="F50" i="1"/>
  <c r="G50" i="1"/>
  <c r="L69" i="7" l="1"/>
  <c r="AE69" i="7" s="1"/>
  <c r="AD69" i="7"/>
  <c r="AB69" i="7"/>
  <c r="H70" i="7"/>
  <c r="I70" i="7"/>
  <c r="J70" i="7"/>
  <c r="K70" i="7"/>
  <c r="F70" i="7"/>
  <c r="G70" i="7"/>
  <c r="L50" i="1"/>
  <c r="AD50" i="1" s="1"/>
  <c r="AA50" i="1"/>
  <c r="I51" i="1"/>
  <c r="J51" i="1"/>
  <c r="K51" i="1"/>
  <c r="F51" i="1"/>
  <c r="G51" i="1"/>
  <c r="H51" i="1"/>
  <c r="L70" i="7" l="1"/>
  <c r="AE70" i="7" s="1"/>
  <c r="AB70" i="7"/>
  <c r="AD70" i="7"/>
  <c r="I71" i="7"/>
  <c r="F71" i="7"/>
  <c r="J71" i="7"/>
  <c r="G71" i="7"/>
  <c r="H71" i="7"/>
  <c r="K71" i="7"/>
  <c r="L51" i="1"/>
  <c r="AD51" i="1" s="1"/>
  <c r="AA51" i="1"/>
  <c r="J52" i="1"/>
  <c r="K52" i="1"/>
  <c r="I52" i="1"/>
  <c r="H52" i="1"/>
  <c r="G52" i="1"/>
  <c r="F52" i="1"/>
  <c r="L71" i="7" l="1"/>
  <c r="AE71" i="7" s="1"/>
  <c r="F72" i="7"/>
  <c r="J72" i="7"/>
  <c r="G72" i="7"/>
  <c r="K72" i="7"/>
  <c r="I72" i="7"/>
  <c r="H72" i="7"/>
  <c r="AB71" i="7"/>
  <c r="AD71" i="7"/>
  <c r="L52" i="1"/>
  <c r="AD52" i="1" s="1"/>
  <c r="AA52" i="1"/>
  <c r="K53" i="1"/>
  <c r="I53" i="1"/>
  <c r="J53" i="1"/>
  <c r="H53" i="1"/>
  <c r="F53" i="1"/>
  <c r="G53" i="1"/>
  <c r="L72" i="7" l="1"/>
  <c r="AE72" i="7" s="1"/>
  <c r="G73" i="7"/>
  <c r="K73" i="7"/>
  <c r="H73" i="7"/>
  <c r="F73" i="7"/>
  <c r="J73" i="7"/>
  <c r="I73" i="7"/>
  <c r="AD72" i="7"/>
  <c r="AB72" i="7"/>
  <c r="L53" i="1"/>
  <c r="AD53" i="1" s="1"/>
  <c r="AA53" i="1"/>
  <c r="I54" i="1"/>
  <c r="J54" i="1"/>
  <c r="K54" i="1"/>
  <c r="G54" i="1"/>
  <c r="H54" i="1"/>
  <c r="F54" i="1"/>
  <c r="L73" i="7" l="1"/>
  <c r="AE73" i="7" s="1"/>
  <c r="AD73" i="7"/>
  <c r="AB73" i="7"/>
  <c r="H74" i="7"/>
  <c r="I74" i="7"/>
  <c r="J74" i="7"/>
  <c r="K74" i="7"/>
  <c r="F74" i="7"/>
  <c r="G74" i="7"/>
  <c r="L54" i="1"/>
  <c r="AD54" i="1" s="1"/>
  <c r="AA54" i="1"/>
  <c r="I55" i="1"/>
  <c r="J55" i="1"/>
  <c r="K55" i="1"/>
  <c r="F55" i="1"/>
  <c r="H55" i="1"/>
  <c r="G55" i="1"/>
  <c r="L74" i="7" l="1"/>
  <c r="AE74" i="7" s="1"/>
  <c r="AB74" i="7"/>
  <c r="AD74" i="7"/>
  <c r="I75" i="7"/>
  <c r="F75" i="7"/>
  <c r="J75" i="7"/>
  <c r="G75" i="7"/>
  <c r="H75" i="7"/>
  <c r="K75" i="7"/>
  <c r="L55" i="1"/>
  <c r="AD55" i="1" s="1"/>
  <c r="AA55" i="1"/>
  <c r="J56" i="1"/>
  <c r="K56" i="1"/>
  <c r="I56" i="1"/>
  <c r="H56" i="1"/>
  <c r="F56" i="1"/>
  <c r="G56" i="1"/>
  <c r="L75" i="7" l="1"/>
  <c r="AE75" i="7" s="1"/>
  <c r="F76" i="7"/>
  <c r="J76" i="7"/>
  <c r="G76" i="7"/>
  <c r="K76" i="7"/>
  <c r="I76" i="7"/>
  <c r="H76" i="7"/>
  <c r="AB75" i="7"/>
  <c r="AD75" i="7"/>
  <c r="L56" i="1"/>
  <c r="AD56" i="1" s="1"/>
  <c r="AA56" i="1"/>
  <c r="K57" i="1"/>
  <c r="I57" i="1"/>
  <c r="J57" i="1"/>
  <c r="H57" i="1"/>
  <c r="F57" i="1"/>
  <c r="G57" i="1"/>
  <c r="L76" i="7" l="1"/>
  <c r="AE76" i="7" s="1"/>
  <c r="G77" i="7"/>
  <c r="K77" i="7"/>
  <c r="H77" i="7"/>
  <c r="F77" i="7"/>
  <c r="I77" i="7"/>
  <c r="J77" i="7"/>
  <c r="AD76" i="7"/>
  <c r="AB76" i="7"/>
  <c r="L57" i="1"/>
  <c r="AD57" i="1" s="1"/>
  <c r="AA57" i="1"/>
  <c r="I58" i="1"/>
  <c r="K58" i="1"/>
  <c r="J58" i="1"/>
  <c r="G58" i="1"/>
  <c r="H58" i="1"/>
  <c r="F58" i="1"/>
  <c r="L77" i="7" l="1"/>
  <c r="AE77" i="7" s="1"/>
  <c r="AD77" i="7"/>
  <c r="AB77" i="7"/>
  <c r="H78" i="7"/>
  <c r="I78" i="7"/>
  <c r="J78" i="7"/>
  <c r="K78" i="7"/>
  <c r="F78" i="7"/>
  <c r="G78" i="7"/>
  <c r="L58" i="1"/>
  <c r="AD58" i="1" s="1"/>
  <c r="AA58" i="1"/>
  <c r="I59" i="1"/>
  <c r="J59" i="1"/>
  <c r="K59" i="1"/>
  <c r="H59" i="1"/>
  <c r="G59" i="1"/>
  <c r="F59" i="1"/>
  <c r="L78" i="7" l="1"/>
  <c r="AE78" i="7" s="1"/>
  <c r="AB78" i="7"/>
  <c r="AD78" i="7"/>
  <c r="I79" i="7"/>
  <c r="F79" i="7"/>
  <c r="J79" i="7"/>
  <c r="G79" i="7"/>
  <c r="H79" i="7"/>
  <c r="K79" i="7"/>
  <c r="L59" i="1"/>
  <c r="AD59" i="1" s="1"/>
  <c r="AA59" i="1"/>
  <c r="J60" i="1"/>
  <c r="K60" i="1"/>
  <c r="I60" i="1"/>
  <c r="H60" i="1"/>
  <c r="G60" i="1"/>
  <c r="F60" i="1"/>
  <c r="L79" i="7" l="1"/>
  <c r="AE79" i="7" s="1"/>
  <c r="F80" i="7"/>
  <c r="J80" i="7"/>
  <c r="G80" i="7"/>
  <c r="K80" i="7"/>
  <c r="I80" i="7"/>
  <c r="H80" i="7"/>
  <c r="AB79" i="7"/>
  <c r="AD79" i="7"/>
  <c r="L60" i="1"/>
  <c r="AD60" i="1" s="1"/>
  <c r="AA60" i="1"/>
  <c r="K61" i="1"/>
  <c r="I61" i="1"/>
  <c r="J61" i="1"/>
  <c r="F61" i="1"/>
  <c r="H61" i="1"/>
  <c r="G61" i="1"/>
  <c r="L80" i="7" l="1"/>
  <c r="AE80" i="7" s="1"/>
  <c r="G81" i="7"/>
  <c r="H81" i="7"/>
  <c r="K81" i="7"/>
  <c r="F81" i="7"/>
  <c r="J81" i="7"/>
  <c r="I81" i="7"/>
  <c r="AD80" i="7"/>
  <c r="AB80" i="7"/>
  <c r="L61" i="1"/>
  <c r="AD61" i="1" s="1"/>
  <c r="AA61" i="1"/>
  <c r="I62" i="1"/>
  <c r="J62" i="1"/>
  <c r="K62" i="1"/>
  <c r="F62" i="1"/>
  <c r="G62" i="1"/>
  <c r="H62" i="1"/>
  <c r="L81" i="7" l="1"/>
  <c r="AE81" i="7" s="1"/>
  <c r="I82" i="7"/>
  <c r="F82" i="7"/>
  <c r="K82" i="7"/>
  <c r="G82" i="7"/>
  <c r="J82" i="7"/>
  <c r="H82" i="7"/>
  <c r="AB81" i="7"/>
  <c r="AD81" i="7"/>
  <c r="L62" i="1"/>
  <c r="AD62" i="1" s="1"/>
  <c r="AA62" i="1"/>
  <c r="I63" i="1"/>
  <c r="J63" i="1"/>
  <c r="K63" i="1"/>
  <c r="H63" i="1"/>
  <c r="F63" i="1"/>
  <c r="G63" i="1"/>
  <c r="L82" i="7" l="1"/>
  <c r="AE82" i="7" s="1"/>
  <c r="F83" i="7"/>
  <c r="J83" i="7"/>
  <c r="K83" i="7"/>
  <c r="G83" i="7"/>
  <c r="I83" i="7"/>
  <c r="H83" i="7"/>
  <c r="AB82" i="7"/>
  <c r="AD82" i="7"/>
  <c r="L63" i="1"/>
  <c r="AD63" i="1" s="1"/>
  <c r="AA63" i="1"/>
  <c r="J64" i="1"/>
  <c r="K64" i="1"/>
  <c r="I64" i="1"/>
  <c r="G64" i="1"/>
  <c r="H64" i="1"/>
  <c r="F64" i="1"/>
  <c r="L83" i="7" l="1"/>
  <c r="AE83" i="7" s="1"/>
  <c r="G84" i="7"/>
  <c r="K84" i="7"/>
  <c r="I84" i="7"/>
  <c r="J84" i="7"/>
  <c r="H84" i="7"/>
  <c r="F84" i="7"/>
  <c r="AD83" i="7"/>
  <c r="AB83" i="7"/>
  <c r="L64" i="1"/>
  <c r="AD64" i="1" s="1"/>
  <c r="AA64" i="1"/>
  <c r="K65" i="1"/>
  <c r="I65" i="1"/>
  <c r="J65" i="1"/>
  <c r="H65" i="1"/>
  <c r="G65" i="1"/>
  <c r="F65" i="1"/>
  <c r="L84" i="7" l="1"/>
  <c r="AE84" i="7" s="1"/>
  <c r="H85" i="7"/>
  <c r="I85" i="7"/>
  <c r="J85" i="7"/>
  <c r="F85" i="7"/>
  <c r="G85" i="7"/>
  <c r="K85" i="7"/>
  <c r="AD84" i="7"/>
  <c r="AB84" i="7"/>
  <c r="L65" i="1"/>
  <c r="AD65" i="1" s="1"/>
  <c r="AA65" i="1"/>
  <c r="I66" i="1"/>
  <c r="J66" i="1"/>
  <c r="K66" i="1"/>
  <c r="F66" i="1"/>
  <c r="G66" i="1"/>
  <c r="H66" i="1"/>
  <c r="L85" i="7" l="1"/>
  <c r="AE85" i="7" s="1"/>
  <c r="I86" i="7"/>
  <c r="H86" i="7"/>
  <c r="J86" i="7"/>
  <c r="F86" i="7"/>
  <c r="G86" i="7"/>
  <c r="K86" i="7"/>
  <c r="AD85" i="7"/>
  <c r="AB85" i="7"/>
  <c r="L66" i="1"/>
  <c r="AD66" i="1" s="1"/>
  <c r="AA66" i="1"/>
  <c r="I67" i="1"/>
  <c r="J67" i="1"/>
  <c r="K67" i="1"/>
  <c r="H67" i="1"/>
  <c r="F67" i="1"/>
  <c r="G67" i="1"/>
  <c r="L86" i="7" l="1"/>
  <c r="AE86" i="7" s="1"/>
  <c r="F87" i="7"/>
  <c r="J87" i="7"/>
  <c r="H87" i="7"/>
  <c r="I87" i="7"/>
  <c r="K87" i="7"/>
  <c r="G87" i="7"/>
  <c r="AB86" i="7"/>
  <c r="AD86" i="7"/>
  <c r="L67" i="1"/>
  <c r="AD67" i="1" s="1"/>
  <c r="AA67" i="1"/>
  <c r="J68" i="1"/>
  <c r="K68" i="1"/>
  <c r="I68" i="1"/>
  <c r="F68" i="1"/>
  <c r="G68" i="1"/>
  <c r="H68" i="1"/>
  <c r="L87" i="7" l="1"/>
  <c r="AE87" i="7" s="1"/>
  <c r="G88" i="7"/>
  <c r="K88" i="7"/>
  <c r="F88" i="7"/>
  <c r="H88" i="7"/>
  <c r="I88" i="7"/>
  <c r="J88" i="7"/>
  <c r="AB87" i="7"/>
  <c r="AD87" i="7"/>
  <c r="L68" i="1"/>
  <c r="AD68" i="1" s="1"/>
  <c r="AA68" i="1"/>
  <c r="K69" i="1"/>
  <c r="I69" i="1"/>
  <c r="J69" i="1"/>
  <c r="H69" i="1"/>
  <c r="F69" i="1"/>
  <c r="G69" i="1"/>
  <c r="L88" i="7" l="1"/>
  <c r="AE88" i="7" s="1"/>
  <c r="AD88" i="7"/>
  <c r="AB88" i="7"/>
  <c r="H89" i="7"/>
  <c r="F89" i="7"/>
  <c r="K89" i="7"/>
  <c r="G89" i="7"/>
  <c r="I89" i="7"/>
  <c r="J89" i="7"/>
  <c r="L69" i="1"/>
  <c r="AD69" i="1" s="1"/>
  <c r="AA69" i="1"/>
  <c r="I70" i="1"/>
  <c r="J70" i="1"/>
  <c r="K70" i="1"/>
  <c r="G70" i="1"/>
  <c r="H70" i="1"/>
  <c r="F70" i="1"/>
  <c r="L89" i="7" l="1"/>
  <c r="AE89" i="7" s="1"/>
  <c r="AB89" i="7"/>
  <c r="AD89" i="7"/>
  <c r="I90" i="7"/>
  <c r="F90" i="7"/>
  <c r="K90" i="7"/>
  <c r="G90" i="7"/>
  <c r="H90" i="7"/>
  <c r="J90" i="7"/>
  <c r="L70" i="1"/>
  <c r="AD70" i="1" s="1"/>
  <c r="AA70" i="1"/>
  <c r="K71" i="1"/>
  <c r="I71" i="1"/>
  <c r="J71" i="1"/>
  <c r="G71" i="1"/>
  <c r="H71" i="1"/>
  <c r="F71" i="1"/>
  <c r="L90" i="7" l="1"/>
  <c r="AE90" i="7" s="1"/>
  <c r="F91" i="7"/>
  <c r="J91" i="7"/>
  <c r="K91" i="7"/>
  <c r="G91" i="7"/>
  <c r="H91" i="7"/>
  <c r="I91" i="7"/>
  <c r="AB90" i="7"/>
  <c r="AD90" i="7"/>
  <c r="L71" i="1"/>
  <c r="AD71" i="1" s="1"/>
  <c r="AA71" i="1"/>
  <c r="I72" i="1"/>
  <c r="J72" i="1"/>
  <c r="K72" i="1"/>
  <c r="H72" i="1"/>
  <c r="G72" i="1"/>
  <c r="F72" i="1"/>
  <c r="L91" i="7" l="1"/>
  <c r="AE91" i="7" s="1"/>
  <c r="G92" i="7"/>
  <c r="K92" i="7"/>
  <c r="I92" i="7"/>
  <c r="J92" i="7"/>
  <c r="F92" i="7"/>
  <c r="H92" i="7"/>
  <c r="AD91" i="7"/>
  <c r="AB91" i="7"/>
  <c r="L72" i="1"/>
  <c r="AD72" i="1" s="1"/>
  <c r="AA72" i="1"/>
  <c r="I73" i="1"/>
  <c r="J73" i="1"/>
  <c r="K73" i="1"/>
  <c r="H73" i="1"/>
  <c r="G73" i="1"/>
  <c r="F73" i="1"/>
  <c r="L92" i="7" l="1"/>
  <c r="AE92" i="7" s="1"/>
  <c r="AD92" i="7"/>
  <c r="AB92" i="7"/>
  <c r="H93" i="7"/>
  <c r="I93" i="7"/>
  <c r="J93" i="7"/>
  <c r="K93" i="7"/>
  <c r="F93" i="7"/>
  <c r="G93" i="7"/>
  <c r="L73" i="1"/>
  <c r="AD73" i="1" s="1"/>
  <c r="AA73" i="1"/>
  <c r="J74" i="1"/>
  <c r="K74" i="1"/>
  <c r="I74" i="1"/>
  <c r="F74" i="1"/>
  <c r="G74" i="1"/>
  <c r="H74" i="1"/>
  <c r="L93" i="7" l="1"/>
  <c r="AE93" i="7" s="1"/>
  <c r="AD93" i="7"/>
  <c r="AB93" i="7"/>
  <c r="I94" i="7"/>
  <c r="H94" i="7"/>
  <c r="J94" i="7"/>
  <c r="G94" i="7"/>
  <c r="K94" i="7"/>
  <c r="F94" i="7"/>
  <c r="L74" i="1"/>
  <c r="AD74" i="1" s="1"/>
  <c r="AA74" i="1"/>
  <c r="K75" i="1"/>
  <c r="I75" i="1"/>
  <c r="J75" i="1"/>
  <c r="G75" i="1"/>
  <c r="F75" i="1"/>
  <c r="H75" i="1"/>
  <c r="L94" i="7" l="1"/>
  <c r="AE94" i="7" s="1"/>
  <c r="F95" i="7"/>
  <c r="J95" i="7"/>
  <c r="H95" i="7"/>
  <c r="I95" i="7"/>
  <c r="G95" i="7"/>
  <c r="K95" i="7"/>
  <c r="AB94" i="7"/>
  <c r="AD94" i="7"/>
  <c r="L75" i="1"/>
  <c r="AD75" i="1" s="1"/>
  <c r="AA75" i="1"/>
  <c r="I76" i="1"/>
  <c r="J76" i="1"/>
  <c r="K76" i="1"/>
  <c r="F76" i="1"/>
  <c r="G76" i="1"/>
  <c r="H76" i="1"/>
  <c r="L95" i="7" l="1"/>
  <c r="AE95" i="7" s="1"/>
  <c r="G96" i="7"/>
  <c r="K96" i="7"/>
  <c r="F96" i="7"/>
  <c r="H96" i="7"/>
  <c r="J96" i="7"/>
  <c r="I96" i="7"/>
  <c r="AB95" i="7"/>
  <c r="AD95" i="7"/>
  <c r="L76" i="1"/>
  <c r="AD76" i="1" s="1"/>
  <c r="AA76" i="1"/>
  <c r="I77" i="1"/>
  <c r="J77" i="1"/>
  <c r="K77" i="1"/>
  <c r="G77" i="1"/>
  <c r="H77" i="1"/>
  <c r="F77" i="1"/>
  <c r="L96" i="7" l="1"/>
  <c r="AE96" i="7" s="1"/>
  <c r="AD96" i="7"/>
  <c r="AB96" i="7"/>
  <c r="H97" i="7"/>
  <c r="F97" i="7"/>
  <c r="K97" i="7"/>
  <c r="G97" i="7"/>
  <c r="J97" i="7"/>
  <c r="I97" i="7"/>
  <c r="AA77" i="1"/>
  <c r="L77" i="1"/>
  <c r="AD77" i="1" s="1"/>
  <c r="J78" i="1"/>
  <c r="K78" i="1"/>
  <c r="I78" i="1"/>
  <c r="F78" i="1"/>
  <c r="H78" i="1"/>
  <c r="G78" i="1"/>
  <c r="L97" i="7" l="1"/>
  <c r="AE97" i="7" s="1"/>
  <c r="AB97" i="7"/>
  <c r="AD97" i="7"/>
  <c r="I98" i="7"/>
  <c r="F98" i="7"/>
  <c r="K98" i="7"/>
  <c r="G98" i="7"/>
  <c r="J98" i="7"/>
  <c r="H98" i="7"/>
  <c r="L78" i="1"/>
  <c r="AD78" i="1" s="1"/>
  <c r="AA78" i="1"/>
  <c r="K79" i="1"/>
  <c r="I79" i="1"/>
  <c r="J79" i="1"/>
  <c r="H79" i="1"/>
  <c r="G79" i="1"/>
  <c r="F79" i="1"/>
  <c r="L98" i="7" l="1"/>
  <c r="AE98" i="7" s="1"/>
  <c r="F99" i="7"/>
  <c r="J99" i="7"/>
  <c r="K99" i="7"/>
  <c r="G99" i="7"/>
  <c r="I99" i="7"/>
  <c r="H99" i="7"/>
  <c r="AB98" i="7"/>
  <c r="AD98" i="7"/>
  <c r="L79" i="1"/>
  <c r="AD79" i="1" s="1"/>
  <c r="AA79" i="1"/>
  <c r="I80" i="1"/>
  <c r="J80" i="1"/>
  <c r="K80" i="1"/>
  <c r="H80" i="1"/>
  <c r="F80" i="1"/>
  <c r="G80" i="1"/>
  <c r="L99" i="7" l="1"/>
  <c r="AE99" i="7" s="1"/>
  <c r="G100" i="7"/>
  <c r="K100" i="7"/>
  <c r="I100" i="7"/>
  <c r="J100" i="7"/>
  <c r="H100" i="7"/>
  <c r="F100" i="7"/>
  <c r="AD99" i="7"/>
  <c r="AB99" i="7"/>
  <c r="L80" i="1"/>
  <c r="AD80" i="1" s="1"/>
  <c r="AA80" i="1"/>
  <c r="I81" i="1"/>
  <c r="J81" i="1"/>
  <c r="K81" i="1"/>
  <c r="F81" i="1"/>
  <c r="H81" i="1"/>
  <c r="G81" i="1"/>
  <c r="L100" i="7" l="1"/>
  <c r="AE100" i="7" s="1"/>
  <c r="AD100" i="7"/>
  <c r="AB100" i="7"/>
  <c r="H101" i="7"/>
  <c r="I101" i="7"/>
  <c r="J101" i="7"/>
  <c r="F101" i="7"/>
  <c r="G101" i="7"/>
  <c r="K101" i="7"/>
  <c r="L81" i="1"/>
  <c r="AD81" i="1" s="1"/>
  <c r="AA81" i="1"/>
  <c r="J82" i="1"/>
  <c r="K82" i="1"/>
  <c r="I82" i="1"/>
  <c r="H82" i="1"/>
  <c r="G82" i="1"/>
  <c r="F82" i="1"/>
  <c r="L101" i="7" l="1"/>
  <c r="AE101" i="7" s="1"/>
  <c r="AD101" i="7"/>
  <c r="AB101" i="7"/>
  <c r="I102" i="7"/>
  <c r="H102" i="7"/>
  <c r="J102" i="7"/>
  <c r="F102" i="7"/>
  <c r="G102" i="7"/>
  <c r="K102" i="7"/>
  <c r="L82" i="1"/>
  <c r="AD82" i="1" s="1"/>
  <c r="AA82" i="1"/>
  <c r="K83" i="1"/>
  <c r="I83" i="1"/>
  <c r="J83" i="1"/>
  <c r="G83" i="1"/>
  <c r="H83" i="1"/>
  <c r="F83" i="1"/>
  <c r="L102" i="7" l="1"/>
  <c r="AE102" i="7" s="1"/>
  <c r="F103" i="7"/>
  <c r="J103" i="7"/>
  <c r="H103" i="7"/>
  <c r="I103" i="7"/>
  <c r="K103" i="7"/>
  <c r="G103" i="7"/>
  <c r="AB102" i="7"/>
  <c r="AD102" i="7"/>
  <c r="L83" i="1"/>
  <c r="AD83" i="1" s="1"/>
  <c r="AA83" i="1"/>
  <c r="I84" i="1"/>
  <c r="J84" i="1"/>
  <c r="K84" i="1"/>
  <c r="F84" i="1"/>
  <c r="H84" i="1"/>
  <c r="G84" i="1"/>
  <c r="L103" i="7" l="1"/>
  <c r="AE103" i="7" s="1"/>
  <c r="G104" i="7"/>
  <c r="K104" i="7"/>
  <c r="F104" i="7"/>
  <c r="H104" i="7"/>
  <c r="I104" i="7"/>
  <c r="J104" i="7"/>
  <c r="AB103" i="7"/>
  <c r="AD103" i="7"/>
  <c r="L84" i="1"/>
  <c r="AD84" i="1" s="1"/>
  <c r="AA84" i="1"/>
  <c r="I85" i="1"/>
  <c r="J85" i="1"/>
  <c r="K85" i="1"/>
  <c r="G85" i="1"/>
  <c r="H85" i="1"/>
  <c r="F85" i="1"/>
  <c r="L104" i="7" l="1"/>
  <c r="AE104" i="7" s="1"/>
  <c r="AD104" i="7"/>
  <c r="AB104" i="7"/>
  <c r="H105" i="7"/>
  <c r="F105" i="7"/>
  <c r="K105" i="7"/>
  <c r="G105" i="7"/>
  <c r="I105" i="7"/>
  <c r="J105" i="7"/>
  <c r="L85" i="1"/>
  <c r="AD85" i="1" s="1"/>
  <c r="AA85" i="1"/>
  <c r="J86" i="1"/>
  <c r="K86" i="1"/>
  <c r="I86" i="1"/>
  <c r="F86" i="1"/>
  <c r="G86" i="1"/>
  <c r="H86" i="1"/>
  <c r="L105" i="7" l="1"/>
  <c r="AE105" i="7" s="1"/>
  <c r="AB105" i="7"/>
  <c r="AD105" i="7"/>
  <c r="I106" i="7"/>
  <c r="F106" i="7"/>
  <c r="K106" i="7"/>
  <c r="G106" i="7"/>
  <c r="H106" i="7"/>
  <c r="J106" i="7"/>
  <c r="L86" i="1"/>
  <c r="AD86" i="1" s="1"/>
  <c r="AA86" i="1"/>
  <c r="K87" i="1"/>
  <c r="I87" i="1"/>
  <c r="J87" i="1"/>
  <c r="G87" i="1"/>
  <c r="H87" i="1"/>
  <c r="F87" i="1"/>
  <c r="L106" i="7" l="1"/>
  <c r="AE106" i="7" s="1"/>
  <c r="F107" i="7"/>
  <c r="J107" i="7"/>
  <c r="K107" i="7"/>
  <c r="G107" i="7"/>
  <c r="H107" i="7"/>
  <c r="I107" i="7"/>
  <c r="AB106" i="7"/>
  <c r="AD106" i="7"/>
  <c r="L87" i="1"/>
  <c r="AD87" i="1" s="1"/>
  <c r="AA87" i="1"/>
  <c r="I88" i="1"/>
  <c r="J88" i="1"/>
  <c r="K88" i="1"/>
  <c r="F88" i="1"/>
  <c r="H88" i="1"/>
  <c r="G88" i="1"/>
  <c r="L107" i="7" l="1"/>
  <c r="AE107" i="7" s="1"/>
  <c r="G108" i="7"/>
  <c r="K108" i="7"/>
  <c r="I108" i="7"/>
  <c r="J108" i="7"/>
  <c r="F108" i="7"/>
  <c r="H108" i="7"/>
  <c r="AD107" i="7"/>
  <c r="AB107" i="7"/>
  <c r="L88" i="1"/>
  <c r="AD88" i="1" s="1"/>
  <c r="AA88" i="1"/>
  <c r="I89" i="1"/>
  <c r="J89" i="1"/>
  <c r="K89" i="1"/>
  <c r="H89" i="1"/>
  <c r="F89" i="1"/>
  <c r="G89" i="1"/>
  <c r="L108" i="7" l="1"/>
  <c r="AE108" i="7" s="1"/>
  <c r="H109" i="7"/>
  <c r="I109" i="7"/>
  <c r="J109" i="7"/>
  <c r="K109" i="7"/>
  <c r="F109" i="7"/>
  <c r="G109" i="7"/>
  <c r="AD108" i="7"/>
  <c r="AB108" i="7"/>
  <c r="L89" i="1"/>
  <c r="AD89" i="1" s="1"/>
  <c r="AA89" i="1"/>
  <c r="J90" i="1"/>
  <c r="K90" i="1"/>
  <c r="I90" i="1"/>
  <c r="G90" i="1"/>
  <c r="H90" i="1"/>
  <c r="F90" i="1"/>
  <c r="L109" i="7" l="1"/>
  <c r="AE109" i="7" s="1"/>
  <c r="AD109" i="7"/>
  <c r="AB109" i="7"/>
  <c r="I110" i="7"/>
  <c r="H110" i="7"/>
  <c r="J110" i="7"/>
  <c r="G110" i="7"/>
  <c r="K110" i="7"/>
  <c r="F110" i="7"/>
  <c r="L90" i="1"/>
  <c r="AD90" i="1" s="1"/>
  <c r="AA90" i="1"/>
  <c r="K91" i="1"/>
  <c r="I91" i="1"/>
  <c r="J91" i="1"/>
  <c r="F91" i="1"/>
  <c r="G91" i="1"/>
  <c r="H91" i="1"/>
  <c r="L110" i="7" l="1"/>
  <c r="AE110" i="7" s="1"/>
  <c r="F111" i="7"/>
  <c r="J111" i="7"/>
  <c r="H111" i="7"/>
  <c r="I111" i="7"/>
  <c r="G111" i="7"/>
  <c r="K111" i="7"/>
  <c r="AB110" i="7"/>
  <c r="AD110" i="7"/>
  <c r="L91" i="1"/>
  <c r="AD91" i="1" s="1"/>
  <c r="AA91" i="1"/>
  <c r="I92" i="1"/>
  <c r="J92" i="1"/>
  <c r="K92" i="1"/>
  <c r="F92" i="1"/>
  <c r="G92" i="1"/>
  <c r="H92" i="1"/>
  <c r="L111" i="7" l="1"/>
  <c r="AE111" i="7" s="1"/>
  <c r="G112" i="7"/>
  <c r="K112" i="7"/>
  <c r="F112" i="7"/>
  <c r="H112" i="7"/>
  <c r="J112" i="7"/>
  <c r="I112" i="7"/>
  <c r="AB111" i="7"/>
  <c r="AD111" i="7"/>
  <c r="L92" i="1"/>
  <c r="AD92" i="1" s="1"/>
  <c r="AA92" i="1"/>
  <c r="I93" i="1"/>
  <c r="J93" i="1"/>
  <c r="K93" i="1"/>
  <c r="H93" i="1"/>
  <c r="F93" i="1"/>
  <c r="G93" i="1"/>
  <c r="L112" i="7" l="1"/>
  <c r="AE112" i="7" s="1"/>
  <c r="AD112" i="7"/>
  <c r="AB112" i="7"/>
  <c r="H113" i="7"/>
  <c r="F113" i="7"/>
  <c r="K113" i="7"/>
  <c r="G113" i="7"/>
  <c r="J113" i="7"/>
  <c r="I113" i="7"/>
  <c r="L93" i="1"/>
  <c r="AD93" i="1" s="1"/>
  <c r="AA93" i="1"/>
  <c r="J94" i="1"/>
  <c r="K94" i="1"/>
  <c r="I94" i="1"/>
  <c r="H94" i="1"/>
  <c r="F94" i="1"/>
  <c r="G94" i="1"/>
  <c r="L113" i="7" l="1"/>
  <c r="AE113" i="7" s="1"/>
  <c r="AB113" i="7"/>
  <c r="AD113" i="7"/>
  <c r="I114" i="7"/>
  <c r="F114" i="7"/>
  <c r="K114" i="7"/>
  <c r="G114" i="7"/>
  <c r="J114" i="7"/>
  <c r="H114" i="7"/>
  <c r="L94" i="1"/>
  <c r="AD94" i="1" s="1"/>
  <c r="AA94" i="1"/>
  <c r="K95" i="1"/>
  <c r="I95" i="1"/>
  <c r="J95" i="1"/>
  <c r="G95" i="1"/>
  <c r="F95" i="1"/>
  <c r="H95" i="1"/>
  <c r="L114" i="7" l="1"/>
  <c r="AE114" i="7" s="1"/>
  <c r="F115" i="7"/>
  <c r="J115" i="7"/>
  <c r="K115" i="7"/>
  <c r="G115" i="7"/>
  <c r="I115" i="7"/>
  <c r="H115" i="7"/>
  <c r="AB114" i="7"/>
  <c r="AD114" i="7"/>
  <c r="L95" i="1"/>
  <c r="AD95" i="1" s="1"/>
  <c r="AA95" i="1"/>
  <c r="I96" i="1"/>
  <c r="J96" i="1"/>
  <c r="K96" i="1"/>
  <c r="H96" i="1"/>
  <c r="G96" i="1"/>
  <c r="F96" i="1"/>
  <c r="L115" i="7" l="1"/>
  <c r="AE115" i="7" s="1"/>
  <c r="G116" i="7"/>
  <c r="K116" i="7"/>
  <c r="I116" i="7"/>
  <c r="J116" i="7"/>
  <c r="H116" i="7"/>
  <c r="F116" i="7"/>
  <c r="AD115" i="7"/>
  <c r="AB115" i="7"/>
  <c r="L96" i="1"/>
  <c r="AD96" i="1" s="1"/>
  <c r="AA96" i="1"/>
  <c r="I97" i="1"/>
  <c r="J97" i="1"/>
  <c r="K97" i="1"/>
  <c r="G97" i="1"/>
  <c r="H97" i="1"/>
  <c r="F97" i="1"/>
  <c r="L116" i="7" l="1"/>
  <c r="AE116" i="7" s="1"/>
  <c r="AD116" i="7"/>
  <c r="AB116" i="7"/>
  <c r="H117" i="7"/>
  <c r="I117" i="7"/>
  <c r="J117" i="7"/>
  <c r="F117" i="7"/>
  <c r="G117" i="7"/>
  <c r="K117" i="7"/>
  <c r="L97" i="1"/>
  <c r="AD97" i="1" s="1"/>
  <c r="AA97" i="1"/>
  <c r="J98" i="1"/>
  <c r="K98" i="1"/>
  <c r="I98" i="1"/>
  <c r="F98" i="1"/>
  <c r="G98" i="1"/>
  <c r="H98" i="1"/>
  <c r="L117" i="7" l="1"/>
  <c r="AE117" i="7" s="1"/>
  <c r="AD117" i="7"/>
  <c r="AB117" i="7"/>
  <c r="H118" i="7"/>
  <c r="I118" i="7"/>
  <c r="K118" i="7"/>
  <c r="F118" i="7"/>
  <c r="G118" i="7"/>
  <c r="J118" i="7"/>
  <c r="L98" i="1"/>
  <c r="AD98" i="1" s="1"/>
  <c r="AA98" i="1"/>
  <c r="K99" i="1"/>
  <c r="J99" i="1"/>
  <c r="I99" i="1"/>
  <c r="G99" i="1"/>
  <c r="H99" i="1"/>
  <c r="F99" i="1"/>
  <c r="L118" i="7" l="1"/>
  <c r="AE118" i="7" s="1"/>
  <c r="AB118" i="7"/>
  <c r="AD118" i="7"/>
  <c r="I119" i="7"/>
  <c r="F119" i="7"/>
  <c r="J119" i="7"/>
  <c r="H119" i="7"/>
  <c r="K119" i="7"/>
  <c r="G119" i="7"/>
  <c r="L99" i="1"/>
  <c r="AD99" i="1" s="1"/>
  <c r="AA99" i="1"/>
  <c r="I100" i="1"/>
  <c r="J100" i="1"/>
  <c r="K100" i="1"/>
  <c r="H100" i="1"/>
  <c r="G100" i="1"/>
  <c r="F100" i="1"/>
  <c r="L119" i="7" l="1"/>
  <c r="AE119" i="7" s="1"/>
  <c r="F120" i="7"/>
  <c r="J120" i="7"/>
  <c r="G120" i="7"/>
  <c r="K120" i="7"/>
  <c r="H120" i="7"/>
  <c r="I120" i="7"/>
  <c r="AB119" i="7"/>
  <c r="AD119" i="7"/>
  <c r="L100" i="1"/>
  <c r="AD100" i="1" s="1"/>
  <c r="AA100" i="1"/>
  <c r="I101" i="1"/>
  <c r="J101" i="1"/>
  <c r="K101" i="1"/>
  <c r="G101" i="1"/>
  <c r="H101" i="1"/>
  <c r="F101" i="1"/>
  <c r="L120" i="7" l="1"/>
  <c r="AE120" i="7" s="1"/>
  <c r="G121" i="7"/>
  <c r="K121" i="7"/>
  <c r="H121" i="7"/>
  <c r="F121" i="7"/>
  <c r="I121" i="7"/>
  <c r="J121" i="7"/>
  <c r="AD120" i="7"/>
  <c r="AB120" i="7"/>
  <c r="L101" i="1"/>
  <c r="AD101" i="1" s="1"/>
  <c r="AA101" i="1"/>
  <c r="J102" i="1"/>
  <c r="I102" i="1"/>
  <c r="K102" i="1"/>
  <c r="G102" i="1"/>
  <c r="F102" i="1"/>
  <c r="H102" i="1"/>
  <c r="L121" i="7" l="1"/>
  <c r="AE121" i="7" s="1"/>
  <c r="AD121" i="7"/>
  <c r="AB121" i="7"/>
  <c r="H122" i="7"/>
  <c r="I122" i="7"/>
  <c r="K122" i="7"/>
  <c r="F122" i="7"/>
  <c r="G122" i="7"/>
  <c r="J122" i="7"/>
  <c r="L102" i="1"/>
  <c r="AD102" i="1" s="1"/>
  <c r="AA102" i="1"/>
  <c r="K103" i="1"/>
  <c r="J103" i="1"/>
  <c r="I103" i="1"/>
  <c r="H103" i="1"/>
  <c r="F103" i="1"/>
  <c r="G103" i="1"/>
  <c r="L122" i="7" l="1"/>
  <c r="AE122" i="7" s="1"/>
  <c r="AB122" i="7"/>
  <c r="AD122" i="7"/>
  <c r="I123" i="7"/>
  <c r="F123" i="7"/>
  <c r="J123" i="7"/>
  <c r="H123" i="7"/>
  <c r="K123" i="7"/>
  <c r="G123" i="7"/>
  <c r="L103" i="1"/>
  <c r="AD103" i="1" s="1"/>
  <c r="AA103" i="1"/>
  <c r="I104" i="1"/>
  <c r="K104" i="1"/>
  <c r="J104" i="1"/>
  <c r="F104" i="1"/>
  <c r="G104" i="1"/>
  <c r="H104" i="1"/>
  <c r="L123" i="7" l="1"/>
  <c r="AE123" i="7" s="1"/>
  <c r="F124" i="7"/>
  <c r="J124" i="7"/>
  <c r="G124" i="7"/>
  <c r="K124" i="7"/>
  <c r="H124" i="7"/>
  <c r="I124" i="7"/>
  <c r="AB123" i="7"/>
  <c r="AD123" i="7"/>
  <c r="L104" i="1"/>
  <c r="AD104" i="1" s="1"/>
  <c r="AA104" i="1"/>
  <c r="I105" i="1"/>
  <c r="K105" i="1"/>
  <c r="J105" i="1"/>
  <c r="H105" i="1"/>
  <c r="F105" i="1"/>
  <c r="G105" i="1"/>
  <c r="L124" i="7" l="1"/>
  <c r="AE124" i="7" s="1"/>
  <c r="G125" i="7"/>
  <c r="K125" i="7"/>
  <c r="H125" i="7"/>
  <c r="F125" i="7"/>
  <c r="I125" i="7"/>
  <c r="J125" i="7"/>
  <c r="AD124" i="7"/>
  <c r="AB124" i="7"/>
  <c r="L105" i="1"/>
  <c r="AD105" i="1" s="1"/>
  <c r="AA105" i="1"/>
  <c r="J106" i="1"/>
  <c r="I106" i="1"/>
  <c r="K106" i="1"/>
  <c r="F106" i="1"/>
  <c r="G106" i="1"/>
  <c r="H106" i="1"/>
  <c r="L125" i="7" l="1"/>
  <c r="AE125" i="7" s="1"/>
  <c r="AD125" i="7"/>
  <c r="AB125" i="7"/>
  <c r="H126" i="7"/>
  <c r="I126" i="7"/>
  <c r="K126" i="7"/>
  <c r="F126" i="7"/>
  <c r="G126" i="7"/>
  <c r="J126" i="7"/>
  <c r="L106" i="1"/>
  <c r="AD106" i="1" s="1"/>
  <c r="AA106" i="1"/>
  <c r="K107" i="1"/>
  <c r="J107" i="1"/>
  <c r="I107" i="1"/>
  <c r="H107" i="1"/>
  <c r="F107" i="1"/>
  <c r="G107" i="1"/>
  <c r="L126" i="7" l="1"/>
  <c r="AE126" i="7" s="1"/>
  <c r="AB126" i="7"/>
  <c r="AD126" i="7"/>
  <c r="I127" i="7"/>
  <c r="F127" i="7"/>
  <c r="J127" i="7"/>
  <c r="H127" i="7"/>
  <c r="K127" i="7"/>
  <c r="G127" i="7"/>
  <c r="L107" i="1"/>
  <c r="AD107" i="1" s="1"/>
  <c r="AA107" i="1"/>
  <c r="I108" i="1"/>
  <c r="J108" i="1"/>
  <c r="K108" i="1"/>
  <c r="G108" i="1"/>
  <c r="F108" i="1"/>
  <c r="H108" i="1"/>
  <c r="L127" i="7" l="1"/>
  <c r="AE127" i="7" s="1"/>
  <c r="F128" i="7"/>
  <c r="J128" i="7"/>
  <c r="G128" i="7"/>
  <c r="K128" i="7"/>
  <c r="H128" i="7"/>
  <c r="I128" i="7"/>
  <c r="AB127" i="7"/>
  <c r="AD127" i="7"/>
  <c r="L108" i="1"/>
  <c r="AD108" i="1" s="1"/>
  <c r="AA108" i="1"/>
  <c r="I109" i="1"/>
  <c r="J109" i="1"/>
  <c r="K109" i="1"/>
  <c r="F109" i="1"/>
  <c r="G109" i="1"/>
  <c r="H109" i="1"/>
  <c r="L128" i="7" l="1"/>
  <c r="AE128" i="7" s="1"/>
  <c r="G129" i="7"/>
  <c r="K129" i="7"/>
  <c r="H129" i="7"/>
  <c r="F129" i="7"/>
  <c r="I129" i="7"/>
  <c r="J129" i="7"/>
  <c r="AD128" i="7"/>
  <c r="AB128" i="7"/>
  <c r="L109" i="1"/>
  <c r="AD109" i="1" s="1"/>
  <c r="AA109" i="1"/>
  <c r="J110" i="1"/>
  <c r="I110" i="1"/>
  <c r="K110" i="1"/>
  <c r="H110" i="1"/>
  <c r="F110" i="1"/>
  <c r="G110" i="1"/>
  <c r="L129" i="7" l="1"/>
  <c r="AE129" i="7" s="1"/>
  <c r="AD129" i="7"/>
  <c r="AB129" i="7"/>
  <c r="H130" i="7"/>
  <c r="I130" i="7"/>
  <c r="K130" i="7"/>
  <c r="F130" i="7"/>
  <c r="G130" i="7"/>
  <c r="J130" i="7"/>
  <c r="L110" i="1"/>
  <c r="AD110" i="1" s="1"/>
  <c r="AA110" i="1"/>
  <c r="K111" i="1"/>
  <c r="I111" i="1"/>
  <c r="J111" i="1"/>
  <c r="F111" i="1"/>
  <c r="H111" i="1"/>
  <c r="G111" i="1"/>
  <c r="L130" i="7" l="1"/>
  <c r="AE130" i="7" s="1"/>
  <c r="AB130" i="7"/>
  <c r="AD130" i="7"/>
  <c r="I131" i="7"/>
  <c r="F131" i="7"/>
  <c r="J131" i="7"/>
  <c r="H131" i="7"/>
  <c r="K131" i="7"/>
  <c r="G131" i="7"/>
  <c r="L111" i="1"/>
  <c r="AD111" i="1" s="1"/>
  <c r="AA111" i="1"/>
  <c r="K112" i="1"/>
  <c r="I112" i="1"/>
  <c r="J112" i="1"/>
  <c r="H112" i="1"/>
  <c r="F112" i="1"/>
  <c r="G112" i="1"/>
  <c r="L131" i="7" l="1"/>
  <c r="AE131" i="7" s="1"/>
  <c r="F132" i="7"/>
  <c r="J132" i="7"/>
  <c r="G132" i="7"/>
  <c r="K132" i="7"/>
  <c r="H132" i="7"/>
  <c r="I132" i="7"/>
  <c r="AB131" i="7"/>
  <c r="AD131" i="7"/>
  <c r="L112" i="1"/>
  <c r="AD112" i="1" s="1"/>
  <c r="AA112" i="1"/>
  <c r="I113" i="1"/>
  <c r="K113" i="1"/>
  <c r="J113" i="1"/>
  <c r="H113" i="1"/>
  <c r="F113" i="1"/>
  <c r="G113" i="1"/>
  <c r="L132" i="7" l="1"/>
  <c r="AE132" i="7" s="1"/>
  <c r="G133" i="7"/>
  <c r="K133" i="7"/>
  <c r="H133" i="7"/>
  <c r="F133" i="7"/>
  <c r="I133" i="7"/>
  <c r="J133" i="7"/>
  <c r="AD132" i="7"/>
  <c r="AB132" i="7"/>
  <c r="L113" i="1"/>
  <c r="AD113" i="1" s="1"/>
  <c r="AA113" i="1"/>
  <c r="J114" i="1"/>
  <c r="K114" i="1"/>
  <c r="I114" i="1"/>
  <c r="F114" i="1"/>
  <c r="G114" i="1"/>
  <c r="H114" i="1"/>
  <c r="L133" i="7" l="1"/>
  <c r="AE133" i="7" s="1"/>
  <c r="H134" i="7"/>
  <c r="I134" i="7"/>
  <c r="K134" i="7"/>
  <c r="F134" i="7"/>
  <c r="G134" i="7"/>
  <c r="J134" i="7"/>
  <c r="AD133" i="7"/>
  <c r="AB133" i="7"/>
  <c r="L114" i="1"/>
  <c r="AD114" i="1" s="1"/>
  <c r="AA114" i="1"/>
  <c r="K115" i="1"/>
  <c r="I115" i="1"/>
  <c r="J115" i="1"/>
  <c r="H115" i="1"/>
  <c r="G115" i="1"/>
  <c r="F115" i="1"/>
  <c r="L134" i="7" l="1"/>
  <c r="AE134" i="7" s="1"/>
  <c r="AB134" i="7"/>
  <c r="AD134" i="7"/>
  <c r="I135" i="7"/>
  <c r="F135" i="7"/>
  <c r="J135" i="7"/>
  <c r="H135" i="7"/>
  <c r="K135" i="7"/>
  <c r="G135" i="7"/>
  <c r="L115" i="1"/>
  <c r="AD115" i="1" s="1"/>
  <c r="AA115" i="1"/>
  <c r="J116" i="1"/>
  <c r="K116" i="1"/>
  <c r="I116" i="1"/>
  <c r="H116" i="1"/>
  <c r="G116" i="1"/>
  <c r="F116" i="1"/>
  <c r="L135" i="7" l="1"/>
  <c r="AE135" i="7" s="1"/>
  <c r="AB135" i="7"/>
  <c r="AD135" i="7"/>
  <c r="F136" i="7"/>
  <c r="J136" i="7"/>
  <c r="G136" i="7"/>
  <c r="K136" i="7"/>
  <c r="H136" i="7"/>
  <c r="I136" i="7"/>
  <c r="L116" i="1"/>
  <c r="AD116" i="1" s="1"/>
  <c r="AA116" i="1"/>
  <c r="I117" i="1"/>
  <c r="J117" i="1"/>
  <c r="K117" i="1"/>
  <c r="H117" i="1"/>
  <c r="F117" i="1"/>
  <c r="G117" i="1"/>
  <c r="L136" i="7" l="1"/>
  <c r="AE136" i="7" s="1"/>
  <c r="AD136" i="7"/>
  <c r="AB136" i="7"/>
  <c r="G137" i="7"/>
  <c r="K137" i="7"/>
  <c r="H137" i="7"/>
  <c r="F137" i="7"/>
  <c r="I137" i="7"/>
  <c r="J137" i="7"/>
  <c r="L117" i="1"/>
  <c r="AD117" i="1" s="1"/>
  <c r="AA117" i="1"/>
  <c r="J118" i="1"/>
  <c r="I118" i="1"/>
  <c r="K118" i="1"/>
  <c r="H118" i="1"/>
  <c r="G118" i="1"/>
  <c r="F118" i="1"/>
  <c r="L137" i="7" l="1"/>
  <c r="AE137" i="7" s="1"/>
  <c r="AD137" i="7"/>
  <c r="AB137" i="7"/>
  <c r="H138" i="7"/>
  <c r="I138" i="7"/>
  <c r="K138" i="7"/>
  <c r="F138" i="7"/>
  <c r="G138" i="7"/>
  <c r="J138" i="7"/>
  <c r="L118" i="1"/>
  <c r="AD118" i="1" s="1"/>
  <c r="AA118" i="1"/>
  <c r="K119" i="1"/>
  <c r="I119" i="1"/>
  <c r="J119" i="1"/>
  <c r="G119" i="1"/>
  <c r="H119" i="1"/>
  <c r="F119" i="1"/>
  <c r="L138" i="7" l="1"/>
  <c r="AE138" i="7" s="1"/>
  <c r="AB138" i="7"/>
  <c r="AD138" i="7"/>
  <c r="I139" i="7"/>
  <c r="F139" i="7"/>
  <c r="J139" i="7"/>
  <c r="H139" i="7"/>
  <c r="K139" i="7"/>
  <c r="G139" i="7"/>
  <c r="L119" i="1"/>
  <c r="AD119" i="1" s="1"/>
  <c r="AA119" i="1"/>
  <c r="I120" i="1"/>
  <c r="K120" i="1"/>
  <c r="J120" i="1"/>
  <c r="H120" i="1"/>
  <c r="F120" i="1"/>
  <c r="G120" i="1"/>
  <c r="L139" i="7" l="1"/>
  <c r="AE139" i="7" s="1"/>
  <c r="F140" i="7"/>
  <c r="J140" i="7"/>
  <c r="G140" i="7"/>
  <c r="K140" i="7"/>
  <c r="H140" i="7"/>
  <c r="I140" i="7"/>
  <c r="AB139" i="7"/>
  <c r="AD139" i="7"/>
  <c r="L120" i="1"/>
  <c r="AD120" i="1" s="1"/>
  <c r="AA120" i="1"/>
  <c r="I121" i="1"/>
  <c r="K121" i="1"/>
  <c r="J121" i="1"/>
  <c r="G121" i="1"/>
  <c r="H121" i="1"/>
  <c r="F121" i="1"/>
  <c r="L140" i="7" l="1"/>
  <c r="AE140" i="7" s="1"/>
  <c r="G141" i="7"/>
  <c r="K141" i="7"/>
  <c r="H141" i="7"/>
  <c r="F141" i="7"/>
  <c r="I141" i="7"/>
  <c r="J141" i="7"/>
  <c r="AD140" i="7"/>
  <c r="AB140" i="7"/>
  <c r="L121" i="1"/>
  <c r="AD121" i="1" s="1"/>
  <c r="AA121" i="1"/>
  <c r="J122" i="1"/>
  <c r="I122" i="1"/>
  <c r="K122" i="1"/>
  <c r="H122" i="1"/>
  <c r="G122" i="1"/>
  <c r="F122" i="1"/>
  <c r="L141" i="7" l="1"/>
  <c r="AE141" i="7" s="1"/>
  <c r="H142" i="7"/>
  <c r="I142" i="7"/>
  <c r="K142" i="7"/>
  <c r="F142" i="7"/>
  <c r="G142" i="7"/>
  <c r="J142" i="7"/>
  <c r="AD141" i="7"/>
  <c r="AB141" i="7"/>
  <c r="L122" i="1"/>
  <c r="AD122" i="1" s="1"/>
  <c r="AA122" i="1"/>
  <c r="K123" i="1"/>
  <c r="J123" i="1"/>
  <c r="I123" i="1"/>
  <c r="H123" i="1"/>
  <c r="G123" i="1"/>
  <c r="F123" i="1"/>
  <c r="L142" i="7" l="1"/>
  <c r="AE142" i="7" s="1"/>
  <c r="I143" i="7"/>
  <c r="F143" i="7"/>
  <c r="J143" i="7"/>
  <c r="H143" i="7"/>
  <c r="K143" i="7"/>
  <c r="G143" i="7"/>
  <c r="AB142" i="7"/>
  <c r="AD142" i="7"/>
  <c r="L123" i="1"/>
  <c r="AD123" i="1" s="1"/>
  <c r="AA123" i="1"/>
  <c r="J124" i="1"/>
  <c r="K124" i="1"/>
  <c r="I124" i="1"/>
  <c r="H124" i="1"/>
  <c r="F124" i="1"/>
  <c r="G124" i="1"/>
  <c r="L143" i="7" l="1"/>
  <c r="AE143" i="7" s="1"/>
  <c r="F144" i="7"/>
  <c r="J144" i="7"/>
  <c r="G144" i="7"/>
  <c r="K144" i="7"/>
  <c r="H144" i="7"/>
  <c r="I144" i="7"/>
  <c r="AB143" i="7"/>
  <c r="AD143" i="7"/>
  <c r="L124" i="1"/>
  <c r="AD124" i="1" s="1"/>
  <c r="AA124" i="1"/>
  <c r="I125" i="1"/>
  <c r="J125" i="1"/>
  <c r="K125" i="1"/>
  <c r="G125" i="1"/>
  <c r="H125" i="1"/>
  <c r="F125" i="1"/>
  <c r="L144" i="7" l="1"/>
  <c r="AE144" i="7" s="1"/>
  <c r="H145" i="7"/>
  <c r="F145" i="7"/>
  <c r="K145" i="7"/>
  <c r="G145" i="7"/>
  <c r="I145" i="7"/>
  <c r="J145" i="7"/>
  <c r="AD144" i="7"/>
  <c r="AB144" i="7"/>
  <c r="L125" i="1"/>
  <c r="AD125" i="1" s="1"/>
  <c r="AA125" i="1"/>
  <c r="J126" i="1"/>
  <c r="I126" i="1"/>
  <c r="K126" i="1"/>
  <c r="F126" i="1"/>
  <c r="G126" i="1"/>
  <c r="H126" i="1"/>
  <c r="L145" i="7" l="1"/>
  <c r="AE145" i="7" s="1"/>
  <c r="AB145" i="7"/>
  <c r="AD145" i="7"/>
  <c r="I146" i="7"/>
  <c r="F146" i="7"/>
  <c r="K146" i="7"/>
  <c r="G146" i="7"/>
  <c r="H146" i="7"/>
  <c r="J146" i="7"/>
  <c r="L126" i="1"/>
  <c r="AD126" i="1" s="1"/>
  <c r="AA126" i="1"/>
  <c r="I127" i="1"/>
  <c r="K127" i="1"/>
  <c r="J127" i="1"/>
  <c r="H127" i="1"/>
  <c r="F127" i="1"/>
  <c r="G127" i="1"/>
  <c r="L146" i="7" l="1"/>
  <c r="AE146" i="7" s="1"/>
  <c r="F147" i="7"/>
  <c r="J147" i="7"/>
  <c r="K147" i="7"/>
  <c r="G147" i="7"/>
  <c r="H147" i="7"/>
  <c r="I147" i="7"/>
  <c r="AB146" i="7"/>
  <c r="AD146" i="7"/>
  <c r="L127" i="1"/>
  <c r="AD127" i="1" s="1"/>
  <c r="AA127" i="1"/>
  <c r="J128" i="1"/>
  <c r="I128" i="1"/>
  <c r="K128" i="1"/>
  <c r="G128" i="1"/>
  <c r="F128" i="1"/>
  <c r="H128" i="1"/>
  <c r="L147" i="7" l="1"/>
  <c r="AE147" i="7" s="1"/>
  <c r="G148" i="7"/>
  <c r="K148" i="7"/>
  <c r="I148" i="7"/>
  <c r="J148" i="7"/>
  <c r="F148" i="7"/>
  <c r="H148" i="7"/>
  <c r="AD147" i="7"/>
  <c r="AB147" i="7"/>
  <c r="L128" i="1"/>
  <c r="AD128" i="1" s="1"/>
  <c r="AA128" i="1"/>
  <c r="K129" i="1"/>
  <c r="I129" i="1"/>
  <c r="J129" i="1"/>
  <c r="H129" i="1"/>
  <c r="F129" i="1"/>
  <c r="G129" i="1"/>
  <c r="L148" i="7" l="1"/>
  <c r="AE148" i="7" s="1"/>
  <c r="AD148" i="7"/>
  <c r="AB148" i="7"/>
  <c r="H149" i="7"/>
  <c r="I149" i="7"/>
  <c r="J149" i="7"/>
  <c r="F149" i="7"/>
  <c r="K149" i="7"/>
  <c r="G149" i="7"/>
  <c r="L129" i="1"/>
  <c r="AD129" i="1" s="1"/>
  <c r="AA129" i="1"/>
  <c r="J130" i="1"/>
  <c r="I130" i="1"/>
  <c r="K130" i="1"/>
  <c r="F130" i="1"/>
  <c r="H130" i="1"/>
  <c r="G130" i="1"/>
  <c r="L149" i="7" l="1"/>
  <c r="AE149" i="7" s="1"/>
  <c r="I150" i="7"/>
  <c r="K150" i="7"/>
  <c r="F150" i="7"/>
  <c r="G150" i="7"/>
  <c r="H150" i="7"/>
  <c r="J150" i="7"/>
  <c r="AD149" i="7"/>
  <c r="AB149" i="7"/>
  <c r="L130" i="1"/>
  <c r="AD130" i="1" s="1"/>
  <c r="AA130" i="1"/>
  <c r="I131" i="1"/>
  <c r="J131" i="1"/>
  <c r="K131" i="1"/>
  <c r="H131" i="1"/>
  <c r="F131" i="1"/>
  <c r="G131" i="1"/>
  <c r="L150" i="7" l="1"/>
  <c r="AE150" i="7" s="1"/>
  <c r="J151" i="7"/>
  <c r="I151" i="7"/>
  <c r="K151" i="7"/>
  <c r="H151" i="7"/>
  <c r="F151" i="7"/>
  <c r="G151" i="7"/>
  <c r="AD150" i="7"/>
  <c r="AB150" i="7"/>
  <c r="L131" i="1"/>
  <c r="AD131" i="1" s="1"/>
  <c r="AA131" i="1"/>
  <c r="J132" i="1"/>
  <c r="I132" i="1"/>
  <c r="K132" i="1"/>
  <c r="H132" i="1"/>
  <c r="F132" i="1"/>
  <c r="G132" i="1"/>
  <c r="L151" i="7" l="1"/>
  <c r="AE151" i="7" s="1"/>
  <c r="K152" i="7"/>
  <c r="J152" i="7"/>
  <c r="F152" i="7"/>
  <c r="G152" i="7"/>
  <c r="H152" i="7"/>
  <c r="I152" i="7"/>
  <c r="AD151" i="7"/>
  <c r="AB151" i="7"/>
  <c r="L132" i="1"/>
  <c r="AD132" i="1" s="1"/>
  <c r="AA132" i="1"/>
  <c r="K133" i="1"/>
  <c r="I133" i="1"/>
  <c r="J133" i="1"/>
  <c r="G133" i="1"/>
  <c r="F133" i="1"/>
  <c r="H133" i="1"/>
  <c r="L152" i="7" l="1"/>
  <c r="AE152" i="7" s="1"/>
  <c r="H153" i="7"/>
  <c r="K153" i="7"/>
  <c r="F153" i="7"/>
  <c r="J153" i="7"/>
  <c r="G153" i="7"/>
  <c r="I153" i="7"/>
  <c r="AB152" i="7"/>
  <c r="AD152" i="7"/>
  <c r="L133" i="1"/>
  <c r="AD133" i="1" s="1"/>
  <c r="AA133" i="1"/>
  <c r="K134" i="1"/>
  <c r="I134" i="1"/>
  <c r="J134" i="1"/>
  <c r="F134" i="1"/>
  <c r="G134" i="1"/>
  <c r="H134" i="1"/>
  <c r="L153" i="7" l="1"/>
  <c r="AE153" i="7" s="1"/>
  <c r="AB153" i="7"/>
  <c r="AD153" i="7"/>
  <c r="G154" i="7"/>
  <c r="I154" i="7"/>
  <c r="H154" i="7"/>
  <c r="K154" i="7"/>
  <c r="F154" i="7"/>
  <c r="J154" i="7"/>
  <c r="L134" i="1"/>
  <c r="AD134" i="1" s="1"/>
  <c r="AA134" i="1"/>
  <c r="I135" i="1"/>
  <c r="K135" i="1"/>
  <c r="J135" i="1"/>
  <c r="F135" i="1"/>
  <c r="G135" i="1"/>
  <c r="H135" i="1"/>
  <c r="L154" i="7" l="1"/>
  <c r="AE154" i="7" s="1"/>
  <c r="J155" i="7"/>
  <c r="K155" i="7"/>
  <c r="F155" i="7"/>
  <c r="H155" i="7"/>
  <c r="G155" i="7"/>
  <c r="I155" i="7"/>
  <c r="AD154" i="7"/>
  <c r="AB154" i="7"/>
  <c r="L135" i="1"/>
  <c r="AD135" i="1" s="1"/>
  <c r="AA135" i="1"/>
  <c r="J136" i="1"/>
  <c r="K136" i="1"/>
  <c r="I136" i="1"/>
  <c r="G136" i="1"/>
  <c r="H136" i="1"/>
  <c r="F136" i="1"/>
  <c r="L155" i="7" l="1"/>
  <c r="AE155" i="7" s="1"/>
  <c r="AD155" i="7"/>
  <c r="AB155" i="7"/>
  <c r="I156" i="7"/>
  <c r="G156" i="7"/>
  <c r="H156" i="7"/>
  <c r="K156" i="7"/>
  <c r="J156" i="7"/>
  <c r="F156" i="7"/>
  <c r="L136" i="1"/>
  <c r="AD136" i="1" s="1"/>
  <c r="AA136" i="1"/>
  <c r="K137" i="1"/>
  <c r="J137" i="1"/>
  <c r="I137" i="1"/>
  <c r="G137" i="1"/>
  <c r="H137" i="1"/>
  <c r="F137" i="1"/>
  <c r="L156" i="7" l="1"/>
  <c r="AE156" i="7" s="1"/>
  <c r="K157" i="7"/>
  <c r="H157" i="7"/>
  <c r="F157" i="7"/>
  <c r="J157" i="7"/>
  <c r="G157" i="7"/>
  <c r="I157" i="7"/>
  <c r="AB156" i="7"/>
  <c r="AD156" i="7"/>
  <c r="L137" i="1"/>
  <c r="AD137" i="1" s="1"/>
  <c r="AA137" i="1"/>
  <c r="J138" i="1"/>
  <c r="I138" i="1"/>
  <c r="K138" i="1"/>
  <c r="F138" i="1"/>
  <c r="G138" i="1"/>
  <c r="H138" i="1"/>
  <c r="L157" i="7" l="1"/>
  <c r="AE157" i="7" s="1"/>
  <c r="AD157" i="7"/>
  <c r="AB157" i="7"/>
  <c r="I158" i="7"/>
  <c r="G158" i="7"/>
  <c r="J158" i="7"/>
  <c r="H158" i="7"/>
  <c r="K158" i="7"/>
  <c r="F158" i="7"/>
  <c r="L138" i="1"/>
  <c r="AD138" i="1" s="1"/>
  <c r="AA138" i="1"/>
  <c r="I139" i="1"/>
  <c r="J139" i="1"/>
  <c r="K139" i="1"/>
  <c r="G139" i="1"/>
  <c r="F139" i="1"/>
  <c r="H139" i="1"/>
  <c r="L158" i="7" l="1"/>
  <c r="AE158" i="7" s="1"/>
  <c r="AB158" i="7"/>
  <c r="AD158" i="7"/>
  <c r="K159" i="7"/>
  <c r="F159" i="7"/>
  <c r="H159" i="7"/>
  <c r="J159" i="7"/>
  <c r="I159" i="7"/>
  <c r="G159" i="7"/>
  <c r="L139" i="1"/>
  <c r="AD139" i="1" s="1"/>
  <c r="AA139" i="1"/>
  <c r="J140" i="1"/>
  <c r="K140" i="1"/>
  <c r="I140" i="1"/>
  <c r="G140" i="1"/>
  <c r="F140" i="1"/>
  <c r="H140" i="1"/>
  <c r="L159" i="7" l="1"/>
  <c r="AE159" i="7" s="1"/>
  <c r="AD159" i="7"/>
  <c r="AB159" i="7"/>
  <c r="K160" i="7"/>
  <c r="F160" i="7"/>
  <c r="H160" i="7"/>
  <c r="J160" i="7"/>
  <c r="G160" i="7"/>
  <c r="I160" i="7"/>
  <c r="L140" i="1"/>
  <c r="AD140" i="1" s="1"/>
  <c r="AA140" i="1"/>
  <c r="K141" i="1"/>
  <c r="I141" i="1"/>
  <c r="J141" i="1"/>
  <c r="G141" i="1"/>
  <c r="F141" i="1"/>
  <c r="H141" i="1"/>
  <c r="L160" i="7" l="1"/>
  <c r="AE160" i="7" s="1"/>
  <c r="J161" i="7"/>
  <c r="F161" i="7"/>
  <c r="K161" i="7"/>
  <c r="H161" i="7"/>
  <c r="G161" i="7"/>
  <c r="I161" i="7"/>
  <c r="AD160" i="7"/>
  <c r="AB160" i="7"/>
  <c r="L141" i="1"/>
  <c r="AD141" i="1" s="1"/>
  <c r="AA141" i="1"/>
  <c r="J142" i="1"/>
  <c r="K142" i="1"/>
  <c r="I142" i="1"/>
  <c r="F142" i="1"/>
  <c r="H142" i="1"/>
  <c r="G142" i="1"/>
  <c r="L161" i="7" l="1"/>
  <c r="AE161" i="7" s="1"/>
  <c r="AB161" i="7"/>
  <c r="AD161" i="7"/>
  <c r="K162" i="7"/>
  <c r="G162" i="7"/>
  <c r="H162" i="7"/>
  <c r="F162" i="7"/>
  <c r="I162" i="7"/>
  <c r="J162" i="7"/>
  <c r="L142" i="1"/>
  <c r="AD142" i="1" s="1"/>
  <c r="AA142" i="1"/>
  <c r="I143" i="1"/>
  <c r="J143" i="1"/>
  <c r="K143" i="1"/>
  <c r="F143" i="1"/>
  <c r="G143" i="1"/>
  <c r="H143" i="1"/>
  <c r="L162" i="7" l="1"/>
  <c r="AE162" i="7" s="1"/>
  <c r="K163" i="7"/>
  <c r="F163" i="7"/>
  <c r="H163" i="7"/>
  <c r="I163" i="7"/>
  <c r="J163" i="7"/>
  <c r="G163" i="7"/>
  <c r="AB162" i="7"/>
  <c r="AD162" i="7"/>
  <c r="L143" i="1"/>
  <c r="AD143" i="1" s="1"/>
  <c r="AA143" i="1"/>
  <c r="J144" i="1"/>
  <c r="K144" i="1"/>
  <c r="I144" i="1"/>
  <c r="G144" i="1"/>
  <c r="F144" i="1"/>
  <c r="H144" i="1"/>
  <c r="L163" i="7" l="1"/>
  <c r="AE163" i="7" s="1"/>
  <c r="K164" i="7"/>
  <c r="G164" i="7"/>
  <c r="F164" i="7"/>
  <c r="H164" i="7"/>
  <c r="I164" i="7"/>
  <c r="J164" i="7"/>
  <c r="AB163" i="7"/>
  <c r="AD163" i="7"/>
  <c r="L144" i="1"/>
  <c r="AD144" i="1" s="1"/>
  <c r="AA144" i="1"/>
  <c r="K145" i="1"/>
  <c r="I145" i="1"/>
  <c r="J145" i="1"/>
  <c r="G145" i="1"/>
  <c r="F145" i="1"/>
  <c r="H145" i="1"/>
  <c r="L164" i="7" l="1"/>
  <c r="AE164" i="7" s="1"/>
  <c r="AD164" i="7"/>
  <c r="AB164" i="7"/>
  <c r="J165" i="7"/>
  <c r="F165" i="7"/>
  <c r="K165" i="7"/>
  <c r="H165" i="7"/>
  <c r="I165" i="7"/>
  <c r="G165" i="7"/>
  <c r="L145" i="1"/>
  <c r="AD145" i="1" s="1"/>
  <c r="AA145" i="1"/>
  <c r="I146" i="1"/>
  <c r="K146" i="1"/>
  <c r="J146" i="1"/>
  <c r="F146" i="1"/>
  <c r="G146" i="1"/>
  <c r="H146" i="1"/>
  <c r="L165" i="7" l="1"/>
  <c r="AE165" i="7" s="1"/>
  <c r="K166" i="7"/>
  <c r="F166" i="7"/>
  <c r="H166" i="7"/>
  <c r="J166" i="7"/>
  <c r="G166" i="7"/>
  <c r="I166" i="7"/>
  <c r="AD165" i="7"/>
  <c r="AB165" i="7"/>
  <c r="L146" i="1"/>
  <c r="AD146" i="1" s="1"/>
  <c r="AA146" i="1"/>
  <c r="I147" i="1"/>
  <c r="K147" i="1"/>
  <c r="J147" i="1"/>
  <c r="G147" i="1"/>
  <c r="F147" i="1"/>
  <c r="H147" i="1"/>
  <c r="L166" i="7" l="1"/>
  <c r="AE166" i="7" s="1"/>
  <c r="AD166" i="7"/>
  <c r="AB166" i="7"/>
  <c r="J167" i="7"/>
  <c r="F167" i="7"/>
  <c r="H167" i="7"/>
  <c r="K167" i="7"/>
  <c r="I167" i="7"/>
  <c r="G167" i="7"/>
  <c r="L147" i="1"/>
  <c r="AD147" i="1" s="1"/>
  <c r="AA147" i="1"/>
  <c r="J148" i="1"/>
  <c r="K148" i="1"/>
  <c r="I148" i="1"/>
  <c r="G148" i="1"/>
  <c r="H148" i="1"/>
  <c r="F148" i="1"/>
  <c r="L167" i="7" l="1"/>
  <c r="AE167" i="7" s="1"/>
  <c r="K168" i="7"/>
  <c r="F168" i="7"/>
  <c r="J168" i="7"/>
  <c r="G168" i="7"/>
  <c r="H168" i="7"/>
  <c r="I168" i="7"/>
  <c r="AB167" i="7"/>
  <c r="AD167" i="7"/>
  <c r="L148" i="1"/>
  <c r="AD148" i="1" s="1"/>
  <c r="AA148" i="1"/>
  <c r="K149" i="1"/>
  <c r="K150" i="1" s="1"/>
  <c r="J149" i="1"/>
  <c r="J150" i="1" s="1"/>
  <c r="I149" i="1"/>
  <c r="H149" i="1"/>
  <c r="H150" i="1" s="1"/>
  <c r="F149" i="1"/>
  <c r="F150" i="1" s="1"/>
  <c r="G149" i="1"/>
  <c r="G150" i="1" s="1"/>
  <c r="L168" i="7" l="1"/>
  <c r="AE168" i="7" s="1"/>
  <c r="J169" i="7"/>
  <c r="F169" i="7"/>
  <c r="K169" i="7"/>
  <c r="H169" i="7"/>
  <c r="G169" i="7"/>
  <c r="I169" i="7"/>
  <c r="AD168" i="7"/>
  <c r="AB168" i="7"/>
  <c r="L149" i="1"/>
  <c r="AD149" i="1" s="1"/>
  <c r="AD150" i="1" s="1"/>
  <c r="AA149" i="1"/>
  <c r="I150" i="1"/>
  <c r="F151" i="1" s="1"/>
  <c r="D153" i="1" s="1"/>
  <c r="D152" i="1" l="1"/>
  <c r="C153" i="1"/>
  <c r="L169" i="7"/>
  <c r="AE169" i="7" s="1"/>
  <c r="AB169" i="7"/>
  <c r="AD169" i="7"/>
  <c r="K170" i="7"/>
  <c r="G170" i="7"/>
  <c r="I170" i="7"/>
  <c r="H170" i="7"/>
  <c r="J170" i="7"/>
  <c r="F170" i="7"/>
  <c r="L170" i="7" l="1"/>
  <c r="AE170" i="7" s="1"/>
  <c r="AB170" i="7"/>
  <c r="AD170" i="7"/>
  <c r="K171" i="7"/>
  <c r="F171" i="7"/>
  <c r="H171" i="7"/>
  <c r="J171" i="7"/>
  <c r="I171" i="7"/>
  <c r="G171" i="7"/>
  <c r="L171" i="7" l="1"/>
  <c r="AE171" i="7" s="1"/>
  <c r="K172" i="7"/>
  <c r="G172" i="7"/>
  <c r="I172" i="7"/>
  <c r="F172" i="7"/>
  <c r="H172" i="7"/>
  <c r="J172" i="7"/>
  <c r="AB171" i="7"/>
  <c r="AD171" i="7"/>
  <c r="L172" i="7" l="1"/>
  <c r="AE172" i="7" s="1"/>
  <c r="AD172" i="7"/>
  <c r="AB172" i="7"/>
  <c r="J173" i="7"/>
  <c r="F173" i="7"/>
  <c r="K173" i="7"/>
  <c r="H173" i="7"/>
  <c r="G173" i="7"/>
  <c r="I173" i="7"/>
  <c r="L173" i="7" l="1"/>
  <c r="AE173" i="7" s="1"/>
  <c r="J174" i="7"/>
  <c r="F174" i="7"/>
  <c r="K174" i="7"/>
  <c r="G174" i="7"/>
  <c r="I174" i="7"/>
  <c r="H174" i="7"/>
  <c r="AB173" i="7"/>
  <c r="AD173" i="7"/>
  <c r="L174" i="7" l="1"/>
  <c r="AE174" i="7" s="1"/>
  <c r="K175" i="7"/>
  <c r="F175" i="7"/>
  <c r="G175" i="7"/>
  <c r="H175" i="7"/>
  <c r="J175" i="7"/>
  <c r="I175" i="7"/>
  <c r="AB174" i="7"/>
  <c r="AD174" i="7"/>
  <c r="L175" i="7" l="1"/>
  <c r="AE175" i="7" s="1"/>
  <c r="AB175" i="7"/>
  <c r="AD175" i="7"/>
  <c r="K176" i="7"/>
  <c r="F176" i="7"/>
  <c r="J176" i="7"/>
  <c r="G176" i="7"/>
  <c r="I176" i="7"/>
  <c r="H176" i="7"/>
  <c r="L176" i="7" l="1"/>
  <c r="AE176" i="7" s="1"/>
  <c r="K177" i="7"/>
  <c r="H177" i="7"/>
  <c r="F177" i="7"/>
  <c r="G177" i="7"/>
  <c r="J177" i="7"/>
  <c r="I177" i="7"/>
  <c r="AB176" i="7"/>
  <c r="AD176" i="7"/>
  <c r="L177" i="7" l="1"/>
  <c r="AE177" i="7" s="1"/>
  <c r="AB177" i="7"/>
  <c r="AD177" i="7"/>
  <c r="K178" i="7"/>
  <c r="G178" i="7"/>
  <c r="F178" i="7"/>
  <c r="H178" i="7"/>
  <c r="J178" i="7"/>
  <c r="I178" i="7"/>
  <c r="L178" i="7" l="1"/>
  <c r="AE178" i="7" s="1"/>
  <c r="AD178" i="7"/>
  <c r="AB178" i="7"/>
  <c r="I179" i="7"/>
  <c r="G179" i="7"/>
  <c r="J179" i="7"/>
  <c r="H179" i="7"/>
  <c r="K179" i="7"/>
  <c r="F179" i="7"/>
  <c r="L179" i="7" l="1"/>
  <c r="AE179" i="7" s="1"/>
  <c r="AB179" i="7"/>
  <c r="AD179" i="7"/>
  <c r="K180" i="7"/>
  <c r="G180" i="7"/>
  <c r="H180" i="7"/>
  <c r="I180" i="7"/>
  <c r="F180" i="7"/>
  <c r="J180" i="7"/>
  <c r="L180" i="7" l="1"/>
  <c r="AE180" i="7" s="1"/>
  <c r="AB180" i="7"/>
  <c r="AD180" i="7"/>
  <c r="H181" i="7"/>
  <c r="G181" i="7"/>
  <c r="I181" i="7"/>
  <c r="F181" i="7"/>
  <c r="K181" i="7"/>
  <c r="J181" i="7"/>
  <c r="L181" i="7" l="1"/>
  <c r="AE181" i="7" s="1"/>
  <c r="AD181" i="7"/>
  <c r="AB181" i="7"/>
  <c r="F182" i="7"/>
  <c r="K182" i="7"/>
  <c r="G182" i="7"/>
  <c r="J182" i="7"/>
  <c r="I182" i="7"/>
  <c r="H182" i="7"/>
  <c r="L182" i="7" l="1"/>
  <c r="AE182" i="7" s="1"/>
  <c r="AB182" i="7"/>
  <c r="AD182" i="7"/>
  <c r="H183" i="7"/>
  <c r="J183" i="7"/>
  <c r="G183" i="7"/>
  <c r="I183" i="7"/>
  <c r="K183" i="7"/>
  <c r="F183" i="7"/>
  <c r="L183" i="7" l="1"/>
  <c r="AE183" i="7" s="1"/>
  <c r="I184" i="7"/>
  <c r="F184" i="7"/>
  <c r="K184" i="7"/>
  <c r="G184" i="7"/>
  <c r="J184" i="7"/>
  <c r="H184" i="7"/>
  <c r="AB183" i="7"/>
  <c r="AD183" i="7"/>
  <c r="L184" i="7" l="1"/>
  <c r="AE184" i="7" s="1"/>
  <c r="AB184" i="7"/>
  <c r="AD184" i="7"/>
  <c r="K185" i="7"/>
  <c r="H185" i="7"/>
  <c r="G185" i="7"/>
  <c r="J185" i="7"/>
  <c r="F185" i="7"/>
  <c r="I185" i="7"/>
  <c r="L185" i="7" l="1"/>
  <c r="AE185" i="7" s="1"/>
  <c r="K186" i="7"/>
  <c r="G186" i="7"/>
  <c r="J186" i="7"/>
  <c r="F186" i="7"/>
  <c r="H186" i="7"/>
  <c r="I186" i="7"/>
  <c r="AD185" i="7"/>
  <c r="AB185" i="7"/>
  <c r="L186" i="7" l="1"/>
  <c r="AE186" i="7" s="1"/>
  <c r="J187" i="7"/>
  <c r="F187" i="7"/>
  <c r="K187" i="7"/>
  <c r="H187" i="7"/>
  <c r="I187" i="7"/>
  <c r="G187" i="7"/>
  <c r="AB186" i="7"/>
  <c r="AD186" i="7"/>
  <c r="L187" i="7" l="1"/>
  <c r="AE187" i="7" s="1"/>
  <c r="AD187" i="7"/>
  <c r="AB187" i="7"/>
  <c r="I188" i="7"/>
  <c r="F188" i="7"/>
  <c r="G188" i="7"/>
  <c r="K188" i="7"/>
  <c r="J188" i="7"/>
  <c r="H188" i="7"/>
  <c r="L188" i="7" l="1"/>
  <c r="AE188" i="7" s="1"/>
  <c r="K189" i="7"/>
  <c r="F189" i="7"/>
  <c r="H189" i="7"/>
  <c r="I189" i="7"/>
  <c r="G189" i="7"/>
  <c r="J189" i="7"/>
  <c r="AB188" i="7"/>
  <c r="AD188" i="7"/>
  <c r="L189" i="7" l="1"/>
  <c r="AE189" i="7" s="1"/>
  <c r="AB189" i="7"/>
  <c r="AD189" i="7"/>
  <c r="K190" i="7"/>
  <c r="F190" i="7"/>
  <c r="I190" i="7"/>
  <c r="H190" i="7"/>
  <c r="J190" i="7"/>
  <c r="G190" i="7"/>
  <c r="L190" i="7" l="1"/>
  <c r="AE190" i="7" s="1"/>
  <c r="I191" i="7"/>
  <c r="F191" i="7"/>
  <c r="K191" i="7"/>
  <c r="H191" i="7"/>
  <c r="J191" i="7"/>
  <c r="G191" i="7"/>
  <c r="AB190" i="7"/>
  <c r="AD190" i="7"/>
  <c r="L191" i="7" l="1"/>
  <c r="AE191" i="7" s="1"/>
  <c r="K192" i="7"/>
  <c r="G192" i="7"/>
  <c r="J192" i="7"/>
  <c r="I192" i="7"/>
  <c r="F192" i="7"/>
  <c r="H192" i="7"/>
  <c r="AD191" i="7"/>
  <c r="AB191" i="7"/>
  <c r="L192" i="7" l="1"/>
  <c r="AE192" i="7" s="1"/>
  <c r="AD192" i="7"/>
  <c r="AB192" i="7"/>
  <c r="K193" i="7"/>
  <c r="G193" i="7"/>
  <c r="F193" i="7"/>
  <c r="J193" i="7"/>
  <c r="I193" i="7"/>
  <c r="H193" i="7"/>
  <c r="L193" i="7" l="1"/>
  <c r="AE193" i="7" s="1"/>
  <c r="K194" i="7"/>
  <c r="J194" i="7"/>
  <c r="F194" i="7"/>
  <c r="H194" i="7"/>
  <c r="G194" i="7"/>
  <c r="I194" i="7"/>
  <c r="AB193" i="7"/>
  <c r="AD193" i="7"/>
  <c r="L194" i="7" l="1"/>
  <c r="AE194" i="7" s="1"/>
  <c r="AB194" i="7"/>
  <c r="AD194" i="7"/>
  <c r="I195" i="7"/>
  <c r="G195" i="7"/>
  <c r="J195" i="7"/>
  <c r="F195" i="7"/>
  <c r="K195" i="7"/>
  <c r="H195" i="7"/>
  <c r="L195" i="7" l="1"/>
  <c r="AE195" i="7" s="1"/>
  <c r="AD195" i="7"/>
  <c r="AB195" i="7"/>
  <c r="J196" i="7"/>
  <c r="K196" i="7"/>
  <c r="H196" i="7"/>
  <c r="F196" i="7"/>
  <c r="G196" i="7"/>
  <c r="I196" i="7"/>
  <c r="L196" i="7" l="1"/>
  <c r="AE196" i="7" s="1"/>
  <c r="AB196" i="7"/>
  <c r="AD196" i="7"/>
  <c r="J197" i="7"/>
  <c r="H197" i="7"/>
  <c r="K197" i="7"/>
  <c r="G197" i="7"/>
  <c r="I197" i="7"/>
  <c r="F197" i="7"/>
  <c r="L197" i="7" l="1"/>
  <c r="AE197" i="7" s="1"/>
  <c r="F198" i="7"/>
  <c r="G198" i="7"/>
  <c r="H198" i="7"/>
  <c r="K198" i="7"/>
  <c r="I198" i="7"/>
  <c r="J198" i="7"/>
  <c r="AB197" i="7"/>
  <c r="AD197" i="7"/>
  <c r="L198" i="7" l="1"/>
  <c r="AE198" i="7" s="1"/>
  <c r="H199" i="7"/>
  <c r="G199" i="7"/>
  <c r="J199" i="7"/>
  <c r="F199" i="7"/>
  <c r="K199" i="7"/>
  <c r="I199" i="7"/>
  <c r="AB198" i="7"/>
  <c r="AD198" i="7"/>
  <c r="L199" i="7" l="1"/>
  <c r="AE199" i="7" s="1"/>
  <c r="J200" i="7"/>
  <c r="G200" i="7"/>
  <c r="I200" i="7"/>
  <c r="F200" i="7"/>
  <c r="K200" i="7"/>
  <c r="H200" i="7"/>
  <c r="AD199" i="7"/>
  <c r="AB199" i="7"/>
  <c r="L200" i="7" l="1"/>
  <c r="AE200" i="7" s="1"/>
  <c r="AB200" i="7"/>
  <c r="AD200" i="7"/>
  <c r="J201" i="7"/>
  <c r="H201" i="7"/>
  <c r="G201" i="7"/>
  <c r="K201" i="7"/>
  <c r="F201" i="7"/>
  <c r="I201" i="7"/>
  <c r="L201" i="7" l="1"/>
  <c r="AE201" i="7" s="1"/>
  <c r="G202" i="7"/>
  <c r="F202" i="7"/>
  <c r="J202" i="7"/>
  <c r="H202" i="7"/>
  <c r="K202" i="7"/>
  <c r="I202" i="7"/>
  <c r="AB201" i="7"/>
  <c r="AD201" i="7"/>
  <c r="L202" i="7" l="1"/>
  <c r="AE202" i="7" s="1"/>
  <c r="AB202" i="7"/>
  <c r="AD202" i="7"/>
  <c r="I203" i="7"/>
  <c r="G203" i="7"/>
  <c r="J203" i="7"/>
  <c r="K203" i="7"/>
  <c r="H203" i="7"/>
  <c r="F203" i="7"/>
  <c r="L203" i="7" l="1"/>
  <c r="AE203" i="7" s="1"/>
  <c r="J204" i="7"/>
  <c r="F204" i="7"/>
  <c r="K204" i="7"/>
  <c r="G204" i="7"/>
  <c r="I204" i="7"/>
  <c r="H204" i="7"/>
  <c r="AB203" i="7"/>
  <c r="AD203" i="7"/>
  <c r="L204" i="7" l="1"/>
  <c r="AE204" i="7" s="1"/>
  <c r="H205" i="7"/>
  <c r="K205" i="7"/>
  <c r="G205" i="7"/>
  <c r="I205" i="7"/>
  <c r="F205" i="7"/>
  <c r="J205" i="7"/>
  <c r="AB204" i="7"/>
  <c r="AD204" i="7"/>
  <c r="L205" i="7" l="1"/>
  <c r="AE205" i="7" s="1"/>
  <c r="AD205" i="7"/>
  <c r="AB205" i="7"/>
  <c r="F206" i="7"/>
  <c r="J206" i="7"/>
  <c r="K206" i="7"/>
  <c r="H206" i="7"/>
  <c r="I206" i="7"/>
  <c r="G206" i="7"/>
  <c r="L206" i="7" l="1"/>
  <c r="AE206" i="7" s="1"/>
  <c r="AD206" i="7"/>
  <c r="AB206" i="7"/>
  <c r="J207" i="7"/>
  <c r="F207" i="7"/>
  <c r="H207" i="7"/>
  <c r="I207" i="7"/>
  <c r="K207" i="7"/>
  <c r="G207" i="7"/>
  <c r="L207" i="7" l="1"/>
  <c r="AE207" i="7" s="1"/>
  <c r="J208" i="7"/>
  <c r="G208" i="7"/>
  <c r="K208" i="7"/>
  <c r="I208" i="7"/>
  <c r="F208" i="7"/>
  <c r="H208" i="7"/>
  <c r="AD207" i="7"/>
  <c r="AB207" i="7"/>
  <c r="L208" i="7" l="1"/>
  <c r="AE208" i="7" s="1"/>
  <c r="AB208" i="7"/>
  <c r="AD208" i="7"/>
  <c r="J209" i="7"/>
  <c r="G209" i="7"/>
  <c r="K209" i="7"/>
  <c r="F209" i="7"/>
  <c r="H209" i="7"/>
  <c r="I209" i="7"/>
  <c r="L209" i="7" l="1"/>
  <c r="AE209" i="7" s="1"/>
  <c r="AB209" i="7"/>
  <c r="AD209" i="7"/>
  <c r="J210" i="7"/>
  <c r="H210" i="7"/>
  <c r="G210" i="7"/>
  <c r="I210" i="7"/>
  <c r="K210" i="7"/>
  <c r="F210" i="7"/>
  <c r="L210" i="7" l="1"/>
  <c r="AE210" i="7" s="1"/>
  <c r="AD210" i="7"/>
  <c r="AB210" i="7"/>
  <c r="I211" i="7"/>
  <c r="G211" i="7"/>
  <c r="J211" i="7"/>
  <c r="F211" i="7"/>
  <c r="K211" i="7"/>
  <c r="H211" i="7"/>
  <c r="L211" i="7" l="1"/>
  <c r="AE211" i="7" s="1"/>
  <c r="J212" i="7"/>
  <c r="K212" i="7"/>
  <c r="G212" i="7"/>
  <c r="H212" i="7"/>
  <c r="I212" i="7"/>
  <c r="F212" i="7"/>
  <c r="AB211" i="7"/>
  <c r="AD211" i="7"/>
  <c r="L212" i="7" l="1"/>
  <c r="AE212" i="7" s="1"/>
  <c r="AD212" i="7"/>
  <c r="AB212" i="7"/>
  <c r="J213" i="7"/>
  <c r="H213" i="7"/>
  <c r="K213" i="7"/>
  <c r="G213" i="7"/>
  <c r="F213" i="7"/>
  <c r="I213" i="7"/>
  <c r="L213" i="7" l="1"/>
  <c r="AE213" i="7" s="1"/>
  <c r="AD213" i="7"/>
  <c r="AB213" i="7"/>
  <c r="J214" i="7"/>
  <c r="H214" i="7"/>
  <c r="K214" i="7"/>
  <c r="G214" i="7"/>
  <c r="I214" i="7"/>
  <c r="F214" i="7"/>
  <c r="L214" i="7" l="1"/>
  <c r="AE214" i="7" s="1"/>
  <c r="AB214" i="7"/>
  <c r="AD214" i="7"/>
  <c r="J215" i="7"/>
  <c r="H215" i="7"/>
  <c r="F215" i="7"/>
  <c r="K215" i="7"/>
  <c r="I215" i="7"/>
  <c r="G215" i="7"/>
  <c r="L215" i="7" l="1"/>
  <c r="AE215" i="7" s="1"/>
  <c r="I216" i="7"/>
  <c r="H216" i="7"/>
  <c r="G216" i="7"/>
  <c r="J216" i="7"/>
  <c r="K216" i="7"/>
  <c r="F216" i="7"/>
  <c r="AB215" i="7"/>
  <c r="AD215" i="7"/>
  <c r="L216" i="7" l="1"/>
  <c r="AE216" i="7" s="1"/>
  <c r="AB216" i="7"/>
  <c r="AD216" i="7"/>
  <c r="J217" i="7"/>
  <c r="H217" i="7"/>
  <c r="G217" i="7"/>
  <c r="F217" i="7"/>
  <c r="K217" i="7"/>
  <c r="I217" i="7"/>
  <c r="L217" i="7" l="1"/>
  <c r="AE217" i="7" s="1"/>
  <c r="J218" i="7"/>
  <c r="K218" i="7"/>
  <c r="F218" i="7"/>
  <c r="I218" i="7"/>
  <c r="H218" i="7"/>
  <c r="G218" i="7"/>
  <c r="AD217" i="7"/>
  <c r="AB217" i="7"/>
  <c r="L218" i="7" l="1"/>
  <c r="AE218" i="7" s="1"/>
  <c r="AD218" i="7"/>
  <c r="AB218" i="7"/>
  <c r="J219" i="7"/>
  <c r="H219" i="7"/>
  <c r="K219" i="7"/>
  <c r="I219" i="7"/>
  <c r="G219" i="7"/>
  <c r="F219" i="7"/>
  <c r="L219" i="7" l="1"/>
  <c r="AE219" i="7" s="1"/>
  <c r="I220" i="7"/>
  <c r="J220" i="7"/>
  <c r="G220" i="7"/>
  <c r="F220" i="7"/>
  <c r="H220" i="7"/>
  <c r="K220" i="7"/>
  <c r="AD219" i="7"/>
  <c r="AB219" i="7"/>
  <c r="L220" i="7" l="1"/>
  <c r="AE220" i="7" s="1"/>
  <c r="J221" i="7"/>
  <c r="F221" i="7"/>
  <c r="I221" i="7"/>
  <c r="G221" i="7"/>
  <c r="H221" i="7"/>
  <c r="K221" i="7"/>
  <c r="AD220" i="7"/>
  <c r="AB220" i="7"/>
  <c r="L221" i="7" l="1"/>
  <c r="AE221" i="7" s="1"/>
  <c r="K222" i="7"/>
  <c r="G222" i="7"/>
  <c r="I222" i="7"/>
  <c r="F222" i="7"/>
  <c r="H222" i="7"/>
  <c r="J222" i="7"/>
  <c r="AB221" i="7"/>
  <c r="AD221" i="7"/>
  <c r="L222" i="7" l="1"/>
  <c r="AE222" i="7" s="1"/>
  <c r="AB222" i="7"/>
  <c r="AD222" i="7"/>
  <c r="J223" i="7"/>
  <c r="F223" i="7"/>
  <c r="H223" i="7"/>
  <c r="K223" i="7"/>
  <c r="I223" i="7"/>
  <c r="G223" i="7"/>
  <c r="L223" i="7" l="1"/>
  <c r="AE223" i="7" s="1"/>
  <c r="J224" i="7"/>
  <c r="H224" i="7"/>
  <c r="K224" i="7"/>
  <c r="G224" i="7"/>
  <c r="I224" i="7"/>
  <c r="F224" i="7"/>
  <c r="AB223" i="7"/>
  <c r="AD223" i="7"/>
  <c r="L224" i="7" l="1"/>
  <c r="AE224" i="7" s="1"/>
  <c r="AB224" i="7"/>
  <c r="AD224" i="7"/>
  <c r="J225" i="7"/>
  <c r="F225" i="7"/>
  <c r="H225" i="7"/>
  <c r="K225" i="7"/>
  <c r="I225" i="7"/>
  <c r="G225" i="7"/>
  <c r="L225" i="7" l="1"/>
  <c r="AE225" i="7" s="1"/>
  <c r="J226" i="7"/>
  <c r="G226" i="7"/>
  <c r="I226" i="7"/>
  <c r="F226" i="7"/>
  <c r="K226" i="7"/>
  <c r="H226" i="7"/>
  <c r="AB225" i="7"/>
  <c r="AD225" i="7"/>
  <c r="L226" i="7" l="1"/>
  <c r="AE226" i="7" s="1"/>
  <c r="J227" i="7"/>
  <c r="H227" i="7"/>
  <c r="G227" i="7"/>
  <c r="I227" i="7"/>
  <c r="F227" i="7"/>
  <c r="K227" i="7"/>
  <c r="AD226" i="7"/>
  <c r="AB226" i="7"/>
  <c r="L227" i="7" l="1"/>
  <c r="AE227" i="7" s="1"/>
  <c r="K228" i="7"/>
  <c r="G228" i="7"/>
  <c r="I228" i="7"/>
  <c r="F228" i="7"/>
  <c r="H228" i="7"/>
  <c r="J228" i="7"/>
  <c r="AB227" i="7"/>
  <c r="AD227" i="7"/>
  <c r="L228" i="7" l="1"/>
  <c r="AE228" i="7" s="1"/>
  <c r="AD228" i="7"/>
  <c r="AB228" i="7"/>
  <c r="I229" i="7"/>
  <c r="F229" i="7"/>
  <c r="J229" i="7"/>
  <c r="H229" i="7"/>
  <c r="K229" i="7"/>
  <c r="G229" i="7"/>
  <c r="L229" i="7" l="1"/>
  <c r="AE229" i="7" s="1"/>
  <c r="K230" i="7"/>
  <c r="G230" i="7"/>
  <c r="I230" i="7"/>
  <c r="F230" i="7"/>
  <c r="J230" i="7"/>
  <c r="H230" i="7"/>
  <c r="AB229" i="7"/>
  <c r="AD229" i="7"/>
  <c r="L230" i="7" l="1"/>
  <c r="AE230" i="7" s="1"/>
  <c r="AB230" i="7"/>
  <c r="AD230" i="7"/>
  <c r="I231" i="7"/>
  <c r="F231" i="7"/>
  <c r="J231" i="7"/>
  <c r="H231" i="7"/>
  <c r="K231" i="7"/>
  <c r="G231" i="7"/>
  <c r="L231" i="7" l="1"/>
  <c r="AE231" i="7" s="1"/>
  <c r="J232" i="7"/>
  <c r="H232" i="7"/>
  <c r="K232" i="7"/>
  <c r="G232" i="7"/>
  <c r="I232" i="7"/>
  <c r="F232" i="7"/>
  <c r="AB231" i="7"/>
  <c r="AD231" i="7"/>
  <c r="L232" i="7" l="1"/>
  <c r="AE232" i="7" s="1"/>
  <c r="AB232" i="7"/>
  <c r="AD232" i="7"/>
  <c r="J233" i="7"/>
  <c r="H233" i="7"/>
  <c r="K233" i="7"/>
  <c r="I233" i="7"/>
  <c r="G233" i="7"/>
  <c r="F233" i="7"/>
  <c r="L233" i="7" l="1"/>
  <c r="AE233" i="7" s="1"/>
  <c r="AB233" i="7"/>
  <c r="AD233" i="7"/>
  <c r="K234" i="7"/>
  <c r="G234" i="7"/>
  <c r="I234" i="7"/>
  <c r="J234" i="7"/>
  <c r="H234" i="7"/>
  <c r="F234" i="7"/>
  <c r="L234" i="7" l="1"/>
  <c r="AE234" i="7" s="1"/>
  <c r="I235" i="7"/>
  <c r="F235" i="7"/>
  <c r="J235" i="7"/>
  <c r="H235" i="7"/>
  <c r="K235" i="7"/>
  <c r="G235" i="7"/>
  <c r="AB234" i="7"/>
  <c r="AD234" i="7"/>
  <c r="L235" i="7" l="1"/>
  <c r="AE235" i="7" s="1"/>
  <c r="AB235" i="7"/>
  <c r="AD235" i="7"/>
  <c r="K236" i="7"/>
  <c r="G236" i="7"/>
  <c r="F236" i="7"/>
  <c r="J236" i="7"/>
  <c r="H236" i="7"/>
  <c r="I236" i="7"/>
  <c r="L236" i="7" l="1"/>
  <c r="AE236" i="7" s="1"/>
  <c r="J237" i="7"/>
  <c r="H237" i="7"/>
  <c r="K237" i="7"/>
  <c r="G237" i="7"/>
  <c r="I237" i="7"/>
  <c r="F237" i="7"/>
  <c r="AD236" i="7"/>
  <c r="AB236" i="7"/>
  <c r="L237" i="7" l="1"/>
  <c r="AE237" i="7" s="1"/>
  <c r="AB237" i="7"/>
  <c r="AD237" i="7"/>
  <c r="G238" i="7"/>
  <c r="I238" i="7"/>
  <c r="F238" i="7"/>
  <c r="J238" i="7"/>
  <c r="H238" i="7"/>
  <c r="K238" i="7"/>
  <c r="L238" i="7" l="1"/>
  <c r="AE238" i="7" s="1"/>
  <c r="J239" i="7"/>
  <c r="F239" i="7"/>
  <c r="H239" i="7"/>
  <c r="I239" i="7"/>
  <c r="G239" i="7"/>
  <c r="K239" i="7"/>
  <c r="AD238" i="7"/>
  <c r="AB238" i="7"/>
  <c r="L239" i="7" l="1"/>
  <c r="AE239" i="7" s="1"/>
  <c r="J240" i="7"/>
  <c r="H240" i="7"/>
  <c r="K240" i="7"/>
  <c r="G240" i="7"/>
  <c r="I240" i="7"/>
  <c r="F240" i="7"/>
  <c r="AB239" i="7"/>
  <c r="AD239" i="7"/>
  <c r="L240" i="7" l="1"/>
  <c r="AE240" i="7" s="1"/>
  <c r="J241" i="7"/>
  <c r="F241" i="7"/>
  <c r="H241" i="7"/>
  <c r="I241" i="7"/>
  <c r="G241" i="7"/>
  <c r="K241" i="7"/>
  <c r="AB240" i="7"/>
  <c r="AD240" i="7"/>
  <c r="L241" i="7" l="1"/>
  <c r="AE241" i="7" s="1"/>
  <c r="AB241" i="7"/>
  <c r="AD241" i="7"/>
  <c r="J242" i="7"/>
  <c r="H242" i="7"/>
  <c r="K242" i="7"/>
  <c r="G242" i="7"/>
  <c r="F242" i="7"/>
  <c r="I242" i="7"/>
  <c r="L242" i="7" l="1"/>
  <c r="AE242" i="7" s="1"/>
  <c r="K243" i="7"/>
  <c r="H243" i="7"/>
  <c r="I243" i="7"/>
  <c r="J243" i="7"/>
  <c r="F243" i="7"/>
  <c r="G243" i="7"/>
  <c r="AB242" i="7"/>
  <c r="AD242" i="7"/>
  <c r="L243" i="7" l="1"/>
  <c r="AE243" i="7" s="1"/>
  <c r="AB243" i="7"/>
  <c r="AD243" i="7"/>
  <c r="J244" i="7"/>
  <c r="F244" i="7"/>
  <c r="K244" i="7"/>
  <c r="H244" i="7"/>
  <c r="I244" i="7"/>
  <c r="G244" i="7"/>
  <c r="L244" i="7" l="1"/>
  <c r="AE244" i="7" s="1"/>
  <c r="I245" i="7"/>
  <c r="F245" i="7"/>
  <c r="H245" i="7"/>
  <c r="J245" i="7"/>
  <c r="K245" i="7"/>
  <c r="G245" i="7"/>
  <c r="AB244" i="7"/>
  <c r="AD244" i="7"/>
  <c r="L245" i="7" l="1"/>
  <c r="AE245" i="7" s="1"/>
  <c r="AB245" i="7"/>
  <c r="AD245" i="7"/>
  <c r="H246" i="7"/>
  <c r="G246" i="7"/>
  <c r="K246" i="7"/>
  <c r="I246" i="7"/>
  <c r="J246" i="7"/>
  <c r="F246" i="7"/>
  <c r="L246" i="7" l="1"/>
  <c r="AE246" i="7" s="1"/>
  <c r="AD246" i="7"/>
  <c r="AB246" i="7"/>
  <c r="J247" i="7"/>
  <c r="K247" i="7"/>
  <c r="H247" i="7"/>
  <c r="G247" i="7"/>
  <c r="I247" i="7"/>
  <c r="F247" i="7"/>
  <c r="L247" i="7" l="1"/>
  <c r="AE247" i="7" s="1"/>
  <c r="AB247" i="7"/>
  <c r="AD247" i="7"/>
  <c r="J248" i="7"/>
  <c r="F248" i="7"/>
  <c r="K248" i="7"/>
  <c r="H248" i="7"/>
  <c r="I248" i="7"/>
  <c r="G248" i="7"/>
  <c r="L248" i="7" l="1"/>
  <c r="AE248" i="7" s="1"/>
  <c r="F249" i="7"/>
  <c r="G249" i="7"/>
  <c r="I249" i="7"/>
  <c r="K249" i="7"/>
  <c r="J249" i="7"/>
  <c r="H249" i="7"/>
  <c r="AB248" i="7"/>
  <c r="AD248" i="7"/>
  <c r="L249" i="7" l="1"/>
  <c r="AE249" i="7" s="1"/>
  <c r="G250" i="7"/>
  <c r="H250" i="7"/>
  <c r="I250" i="7"/>
  <c r="J250" i="7"/>
  <c r="F250" i="7"/>
  <c r="K250" i="7"/>
  <c r="AB249" i="7"/>
  <c r="AD249" i="7"/>
  <c r="L250" i="7" l="1"/>
  <c r="AE250" i="7" s="1"/>
  <c r="K251" i="7"/>
  <c r="F251" i="7"/>
  <c r="H251" i="7"/>
  <c r="G251" i="7"/>
  <c r="I251" i="7"/>
  <c r="J251" i="7"/>
  <c r="AD250" i="7"/>
  <c r="AB250" i="7"/>
  <c r="L251" i="7" l="1"/>
  <c r="AE251" i="7" s="1"/>
  <c r="K252" i="7"/>
  <c r="F252" i="7"/>
  <c r="H252" i="7"/>
  <c r="J252" i="7"/>
  <c r="G252" i="7"/>
  <c r="I252" i="7"/>
  <c r="AB251" i="7"/>
  <c r="AD251" i="7"/>
  <c r="L252" i="7" l="1"/>
  <c r="AE252" i="7" s="1"/>
  <c r="F253" i="7"/>
  <c r="I253" i="7"/>
  <c r="H253" i="7"/>
  <c r="J253" i="7"/>
  <c r="G253" i="7"/>
  <c r="K253" i="7"/>
  <c r="AB252" i="7"/>
  <c r="AD252" i="7"/>
  <c r="L253" i="7" l="1"/>
  <c r="AE253" i="7" s="1"/>
  <c r="K254" i="7"/>
  <c r="G254" i="7"/>
  <c r="I254" i="7"/>
  <c r="H254" i="7"/>
  <c r="J254" i="7"/>
  <c r="F254" i="7"/>
  <c r="AD253" i="7"/>
  <c r="AB253" i="7"/>
  <c r="L254" i="7" l="1"/>
  <c r="AE254" i="7" s="1"/>
  <c r="AB254" i="7"/>
  <c r="AD254" i="7"/>
  <c r="H255" i="7"/>
  <c r="G255" i="7"/>
  <c r="K255" i="7"/>
  <c r="F255" i="7"/>
  <c r="I255" i="7"/>
  <c r="J255" i="7"/>
  <c r="L255" i="7" l="1"/>
  <c r="AE255" i="7" s="1"/>
  <c r="AB255" i="7"/>
  <c r="AD255" i="7"/>
  <c r="K256" i="7"/>
  <c r="F256" i="7"/>
  <c r="I256" i="7"/>
  <c r="H256" i="7"/>
  <c r="J256" i="7"/>
  <c r="G256" i="7"/>
  <c r="L256" i="7" l="1"/>
  <c r="AE256" i="7" s="1"/>
  <c r="K257" i="7"/>
  <c r="G257" i="7"/>
  <c r="I257" i="7"/>
  <c r="J257" i="7"/>
  <c r="F257" i="7"/>
  <c r="H257" i="7"/>
  <c r="AB256" i="7"/>
  <c r="AD256" i="7"/>
  <c r="L257" i="7" l="1"/>
  <c r="AE257" i="7" s="1"/>
  <c r="F262" i="7"/>
  <c r="I262" i="7"/>
  <c r="G262" i="7"/>
  <c r="H262" i="7"/>
  <c r="J262" i="7"/>
  <c r="K262" i="7"/>
  <c r="J258" i="7"/>
  <c r="H258" i="7"/>
  <c r="K258" i="7"/>
  <c r="G258" i="7"/>
  <c r="F258" i="7"/>
  <c r="I258" i="7"/>
  <c r="AD257" i="7"/>
  <c r="AB257" i="7"/>
  <c r="L258" i="7" l="1"/>
  <c r="AE258" i="7" s="1"/>
  <c r="L262" i="7"/>
  <c r="AE262" i="7" s="1"/>
  <c r="AD262" i="7"/>
  <c r="AB262" i="7"/>
  <c r="J263" i="7"/>
  <c r="K263" i="7"/>
  <c r="I263" i="7"/>
  <c r="H263" i="7"/>
  <c r="G263" i="7"/>
  <c r="F263" i="7"/>
  <c r="K259" i="7"/>
  <c r="I259" i="7"/>
  <c r="G259" i="7"/>
  <c r="F259" i="7"/>
  <c r="H259" i="7"/>
  <c r="J259" i="7"/>
  <c r="AB258" i="7"/>
  <c r="AD258" i="7"/>
  <c r="L259" i="7" l="1"/>
  <c r="AE259" i="7" s="1"/>
  <c r="L263" i="7"/>
  <c r="AE263" i="7" s="1"/>
  <c r="AB263" i="7"/>
  <c r="AD263" i="7"/>
  <c r="K264" i="7"/>
  <c r="G264" i="7"/>
  <c r="J264" i="7"/>
  <c r="H264" i="7"/>
  <c r="I264" i="7"/>
  <c r="F264" i="7"/>
  <c r="H260" i="7"/>
  <c r="J260" i="7"/>
  <c r="G260" i="7"/>
  <c r="I260" i="7"/>
  <c r="K260" i="7"/>
  <c r="F260" i="7"/>
  <c r="AB259" i="7"/>
  <c r="AD259" i="7"/>
  <c r="L264" i="7" l="1"/>
  <c r="AE264" i="7" s="1"/>
  <c r="L260" i="7"/>
  <c r="AE260" i="7" s="1"/>
  <c r="AB264" i="7"/>
  <c r="AD264" i="7"/>
  <c r="K265" i="7"/>
  <c r="F265" i="7"/>
  <c r="H265" i="7"/>
  <c r="G265" i="7"/>
  <c r="J265" i="7"/>
  <c r="I265" i="7"/>
  <c r="AB260" i="7"/>
  <c r="AD260" i="7"/>
  <c r="K261" i="7"/>
  <c r="I261" i="7"/>
  <c r="F261" i="7"/>
  <c r="H261" i="7"/>
  <c r="J261" i="7"/>
  <c r="G261" i="7"/>
  <c r="L261" i="7" l="1"/>
  <c r="AE261" i="7" s="1"/>
  <c r="L265" i="7"/>
  <c r="AE265" i="7" s="1"/>
  <c r="AB265" i="7"/>
  <c r="AD265" i="7"/>
  <c r="J266" i="7"/>
  <c r="H266" i="7"/>
  <c r="K266" i="7"/>
  <c r="G266" i="7"/>
  <c r="F266" i="7"/>
  <c r="I266" i="7"/>
  <c r="AD261" i="7"/>
  <c r="AB261" i="7"/>
  <c r="L266" i="7" l="1"/>
  <c r="AE266" i="7" s="1"/>
  <c r="J267" i="7"/>
  <c r="K267" i="7"/>
  <c r="H267" i="7"/>
  <c r="G267" i="7"/>
  <c r="F267" i="7"/>
  <c r="I267" i="7"/>
  <c r="AD266" i="7"/>
  <c r="AB266" i="7"/>
  <c r="L267" i="7" l="1"/>
  <c r="AE267" i="7" s="1"/>
  <c r="AB267" i="7"/>
  <c r="AD267" i="7"/>
  <c r="K268" i="7"/>
  <c r="G268" i="7"/>
  <c r="F268" i="7"/>
  <c r="J268" i="7"/>
  <c r="H268" i="7"/>
  <c r="I268" i="7"/>
  <c r="L268" i="7" l="1"/>
  <c r="AE268" i="7" s="1"/>
  <c r="AB268" i="7"/>
  <c r="AD268" i="7"/>
  <c r="K269" i="7"/>
  <c r="H269" i="7"/>
  <c r="F269" i="7"/>
  <c r="G269" i="7"/>
  <c r="I269" i="7"/>
  <c r="J269" i="7"/>
  <c r="L269" i="7" l="1"/>
  <c r="AE269" i="7" s="1"/>
  <c r="AD269" i="7"/>
  <c r="AB269" i="7"/>
  <c r="J270" i="7"/>
  <c r="K270" i="7"/>
  <c r="F270" i="7"/>
  <c r="H270" i="7"/>
  <c r="G270" i="7"/>
  <c r="I270" i="7"/>
  <c r="L270" i="7" l="1"/>
  <c r="AE270" i="7" s="1"/>
  <c r="AD270" i="7"/>
  <c r="AB270" i="7"/>
  <c r="J271" i="7"/>
  <c r="K271" i="7"/>
  <c r="H271" i="7"/>
  <c r="F271" i="7"/>
  <c r="I271" i="7"/>
  <c r="G271" i="7"/>
  <c r="L271" i="7" l="1"/>
  <c r="AE271" i="7" s="1"/>
  <c r="AB271" i="7"/>
  <c r="AD271" i="7"/>
  <c r="K272" i="7"/>
  <c r="F272" i="7"/>
  <c r="I272" i="7"/>
  <c r="G272" i="7"/>
  <c r="H272" i="7"/>
  <c r="J272" i="7"/>
  <c r="L272" i="7" l="1"/>
  <c r="AE272" i="7" s="1"/>
  <c r="AB272" i="7"/>
  <c r="AD272" i="7"/>
  <c r="K273" i="7"/>
  <c r="J273" i="7"/>
  <c r="H273" i="7"/>
  <c r="G273" i="7"/>
  <c r="I273" i="7"/>
  <c r="F273" i="7"/>
  <c r="L273" i="7" l="1"/>
  <c r="AE273" i="7" s="1"/>
  <c r="AB273" i="7"/>
  <c r="AD273" i="7"/>
  <c r="K274" i="7"/>
  <c r="F274" i="7"/>
  <c r="J274" i="7"/>
  <c r="H274" i="7"/>
  <c r="I274" i="7"/>
  <c r="G274" i="7"/>
  <c r="L274" i="7" l="1"/>
  <c r="AE274" i="7" s="1"/>
  <c r="K275" i="7"/>
  <c r="G275" i="7"/>
  <c r="H275" i="7"/>
  <c r="F275" i="7"/>
  <c r="J275" i="7"/>
  <c r="I275" i="7"/>
  <c r="AB274" i="7"/>
  <c r="AD274" i="7"/>
  <c r="L275" i="7" l="1"/>
  <c r="AE275" i="7" s="1"/>
  <c r="AB275" i="7"/>
  <c r="AD275" i="7"/>
  <c r="K276" i="7"/>
  <c r="H276" i="7"/>
  <c r="G276" i="7"/>
  <c r="F276" i="7"/>
  <c r="J276" i="7"/>
  <c r="I276" i="7"/>
  <c r="L276" i="7" l="1"/>
  <c r="AE276" i="7" s="1"/>
  <c r="K277" i="7"/>
  <c r="H277" i="7"/>
  <c r="F277" i="7"/>
  <c r="G277" i="7"/>
  <c r="I277" i="7"/>
  <c r="J277" i="7"/>
  <c r="AB276" i="7"/>
  <c r="AD276" i="7"/>
  <c r="L277" i="7" l="1"/>
  <c r="AE277" i="7" s="1"/>
  <c r="AD277" i="7"/>
  <c r="AB277" i="7"/>
  <c r="J278" i="7"/>
  <c r="K278" i="7"/>
  <c r="G278" i="7"/>
  <c r="H278" i="7"/>
  <c r="I278" i="7"/>
  <c r="F278" i="7"/>
  <c r="L278" i="7" l="1"/>
  <c r="AE278" i="7" s="1"/>
  <c r="AB278" i="7"/>
  <c r="AD278" i="7"/>
  <c r="K279" i="7"/>
  <c r="H279" i="7"/>
  <c r="F279" i="7"/>
  <c r="J279" i="7"/>
  <c r="G279" i="7"/>
  <c r="I279" i="7"/>
  <c r="AB279" i="7" l="1"/>
  <c r="AD279" i="7"/>
  <c r="K280" i="7"/>
  <c r="H280" i="7"/>
  <c r="G280" i="7"/>
  <c r="J280" i="7"/>
  <c r="F280" i="7"/>
  <c r="I280" i="7"/>
  <c r="L280" i="7" l="1"/>
  <c r="AE280" i="7" s="1"/>
  <c r="AB280" i="7"/>
  <c r="AD280" i="7"/>
  <c r="K281" i="7"/>
  <c r="I281" i="7"/>
  <c r="G281" i="7"/>
  <c r="F281" i="7"/>
  <c r="H281" i="7"/>
  <c r="J281" i="7"/>
  <c r="L281" i="7" l="1"/>
  <c r="AD281" i="7"/>
  <c r="AB281" i="7"/>
  <c r="J282" i="7"/>
  <c r="K282" i="7"/>
  <c r="G282" i="7"/>
  <c r="F282" i="7"/>
  <c r="H282" i="7"/>
  <c r="I282" i="7"/>
  <c r="L282" i="7" l="1"/>
  <c r="AE282" i="7" s="1"/>
  <c r="AE281" i="7"/>
  <c r="AD282" i="7"/>
  <c r="AB282" i="7"/>
  <c r="J283" i="7"/>
  <c r="K283" i="7"/>
  <c r="G283" i="7"/>
  <c r="I283" i="7"/>
  <c r="H283" i="7"/>
  <c r="F283" i="7"/>
  <c r="L283" i="7" l="1"/>
  <c r="AE283" i="7" s="1"/>
  <c r="AB283" i="7"/>
  <c r="AD283" i="7"/>
  <c r="K284" i="7"/>
  <c r="H284" i="7"/>
  <c r="F284" i="7"/>
  <c r="J284" i="7"/>
  <c r="G284" i="7"/>
  <c r="I284" i="7"/>
  <c r="L284" i="7" l="1"/>
  <c r="AE284" i="7" s="1"/>
  <c r="AB284" i="7"/>
  <c r="AD284" i="7"/>
  <c r="K285" i="7"/>
  <c r="G285" i="7"/>
  <c r="J285" i="7"/>
  <c r="H285" i="7"/>
  <c r="I285" i="7"/>
  <c r="F285" i="7"/>
  <c r="L285" i="7" l="1"/>
  <c r="F286" i="7"/>
  <c r="H286" i="7"/>
  <c r="J286" i="7"/>
  <c r="K286" i="7"/>
  <c r="I286" i="7"/>
  <c r="G286" i="7"/>
  <c r="AD285" i="7"/>
  <c r="AB285" i="7"/>
  <c r="L286" i="7" l="1"/>
  <c r="AE286" i="7" s="1"/>
  <c r="AE285" i="7"/>
  <c r="AD286" i="7"/>
  <c r="AB286" i="7"/>
  <c r="K287" i="7"/>
  <c r="H287" i="7"/>
  <c r="G287" i="7"/>
  <c r="J287" i="7"/>
  <c r="F287" i="7"/>
  <c r="I287" i="7"/>
  <c r="L287" i="7" l="1"/>
  <c r="AB287" i="7"/>
  <c r="AD287" i="7"/>
  <c r="J288" i="7"/>
  <c r="G288" i="7"/>
  <c r="I288" i="7"/>
  <c r="K288" i="7"/>
  <c r="H288" i="7"/>
  <c r="F288" i="7"/>
  <c r="L288" i="7" l="1"/>
  <c r="AE288" i="7" s="1"/>
  <c r="AE287" i="7"/>
  <c r="AB288" i="7"/>
  <c r="AD288" i="7"/>
  <c r="H289" i="7"/>
  <c r="G289" i="7"/>
  <c r="F289" i="7"/>
  <c r="I289" i="7"/>
  <c r="K289" i="7"/>
  <c r="J289" i="7"/>
  <c r="L289" i="7" l="1"/>
  <c r="AE289" i="7" s="1"/>
  <c r="AD289" i="7"/>
  <c r="AB289" i="7"/>
  <c r="J290" i="7"/>
  <c r="H290" i="7"/>
  <c r="G290" i="7"/>
  <c r="I290" i="7"/>
  <c r="F290" i="7"/>
  <c r="K290" i="7"/>
  <c r="L290" i="7" l="1"/>
  <c r="AE290" i="7" s="1"/>
  <c r="AB290" i="7"/>
  <c r="AD290" i="7"/>
  <c r="F291" i="7"/>
  <c r="K291" i="7"/>
  <c r="K292" i="7" s="1"/>
  <c r="H291" i="7"/>
  <c r="H292" i="7" s="1"/>
  <c r="G291" i="7"/>
  <c r="G292" i="7" s="1"/>
  <c r="J291" i="7"/>
  <c r="J292" i="7" s="1"/>
  <c r="I291" i="7"/>
  <c r="I292" i="7" s="1"/>
  <c r="L291" i="7" l="1"/>
  <c r="AB291" i="7"/>
  <c r="AD291" i="7"/>
  <c r="F292" i="7"/>
  <c r="AE291" i="7" l="1"/>
  <c r="O292" i="7"/>
  <c r="F293" i="7" s="1"/>
  <c r="D295" i="7" s="1"/>
  <c r="AC279" i="7"/>
  <c r="L279" i="7"/>
  <c r="AE279" i="7" s="1"/>
  <c r="AE292" i="7" s="1"/>
  <c r="L292" i="7"/>
  <c r="L293" i="7" s="1"/>
  <c r="C295" i="7" l="1"/>
  <c r="D294" i="7"/>
  <c r="C30" i="8"/>
  <c r="O293" i="7"/>
  <c r="C33" i="8" l="1"/>
  <c r="C41" i="8" s="1"/>
  <c r="C42" i="8" s="1"/>
  <c r="C45" i="8" s="1"/>
  <c r="G41" i="8" l="1"/>
  <c r="F3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C53" authorId="0" shapeId="0" xr:uid="{1BDD9054-4E08-4DAA-9FEA-1BB06D93E479}">
      <text>
        <r>
          <rPr>
            <b/>
            <sz val="9"/>
            <color indexed="81"/>
            <rFont val="Tahoma"/>
            <family val="2"/>
          </rPr>
          <t>Mika Mujunen:</t>
        </r>
        <r>
          <rPr>
            <sz val="9"/>
            <color indexed="81"/>
            <rFont val="Tahoma"/>
            <family val="2"/>
          </rPr>
          <t xml:space="preserve">
Syötä oma pvm-väli vain tarvittaessa, esim. jos pvm-väli oletus
 on virheellinen.</t>
        </r>
      </text>
    </comment>
    <comment ref="B54" authorId="0" shapeId="0" xr:uid="{00000000-0006-0000-0000-000001000000}">
      <text>
        <r>
          <rPr>
            <b/>
            <sz val="9"/>
            <color indexed="81"/>
            <rFont val="Tahoma"/>
            <family val="2"/>
          </rPr>
          <t>Mika Mujunen:</t>
        </r>
        <r>
          <rPr>
            <sz val="9"/>
            <color indexed="81"/>
            <rFont val="Tahoma"/>
            <family val="2"/>
          </rPr>
          <t xml:space="preserve">
Phaku vaatii, jos joku kirjoittaa 0 arvon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D1" authorId="0" shapeId="0" xr:uid="{54DD9849-32F8-431A-A6B8-5B17700469AF}">
      <text>
        <r>
          <rPr>
            <b/>
            <sz val="9"/>
            <color indexed="81"/>
            <rFont val="Tahoma"/>
            <family val="2"/>
          </rPr>
          <t>Vuosiluku luetaan automaattisesti tilikaudesta!</t>
        </r>
        <r>
          <rPr>
            <sz val="9"/>
            <color indexed="81"/>
            <rFont val="Tahoma"/>
            <family val="2"/>
          </rPr>
          <t xml:space="preserve">
</t>
        </r>
      </text>
    </comment>
    <comment ref="B2" authorId="0" shapeId="0" xr:uid="{00000000-0006-0000-0100-000001000000}">
      <text>
        <r>
          <rPr>
            <b/>
            <sz val="9"/>
            <color indexed="81"/>
            <rFont val="Tahoma"/>
            <family val="2"/>
          </rPr>
          <t>Mika Mujunen:</t>
        </r>
        <r>
          <rPr>
            <sz val="9"/>
            <color indexed="81"/>
            <rFont val="Tahoma"/>
            <family val="2"/>
          </rPr>
          <t xml:space="preserve">
Vaikuttaa miten ohjelma tarjoaa tositenumeroa</t>
        </r>
      </text>
    </comment>
    <comment ref="D2" authorId="0" shapeId="0" xr:uid="{00000000-0006-0000-0100-000002000000}">
      <text>
        <r>
          <rPr>
            <b/>
            <sz val="9"/>
            <color indexed="81"/>
            <rFont val="Tahoma"/>
            <family val="2"/>
          </rPr>
          <t>Mika Mujunen:</t>
        </r>
        <r>
          <rPr>
            <sz val="9"/>
            <color indexed="81"/>
            <rFont val="Tahoma"/>
            <family val="2"/>
          </rPr>
          <t xml:space="preserve">
Ohjelma ehdottaa uuden tositteen nroa.
X = Lukee vain tämän sivut numerot ja ehdottaa sivulle uutta numeroa. Jos i tyhjä, lukee koko aineiston viimeisimmän kirjausnumeron ja ehdottaa uutta. 
Ehdotus: Jos kuitteja sekä paperisena että digimuodossa, muuta koko aineisto digimuotoon (esim, ottamallla ne kuviksi tai skannaamalla pdf-muotoon) ja tallenna ne varmaan talteen.
Nimeä digimuodossa olevat tiedostot tositenumeroiksi ennen kirjanpidon aloitusta. Tulot omaan kansioon ja menot omaan kansioon: Esm. Tulot: 1 _aihe, 2 _aihe, 3 _nimi.
Menot kannattaa nimetä esim. 1001 aihe, 1002 aihe jne. </t>
        </r>
      </text>
    </comment>
    <comment ref="E4" authorId="0" shapeId="0" xr:uid="{D461F3BD-A8EB-42C5-AF75-326DDEA355EA}">
      <text>
        <r>
          <rPr>
            <b/>
            <sz val="9"/>
            <color indexed="81"/>
            <rFont val="Tahoma"/>
            <family val="2"/>
          </rPr>
          <t>Mika Mujunen:</t>
        </r>
        <r>
          <rPr>
            <sz val="9"/>
            <color indexed="81"/>
            <rFont val="Tahoma"/>
            <family val="2"/>
          </rPr>
          <t xml:space="preserve">
Käytä pilkkua!
</t>
        </r>
      </text>
    </comment>
    <comment ref="M4" authorId="1" shapeId="0" xr:uid="{00000000-0006-0000-0100-000003000000}">
      <text>
        <r>
          <rPr>
            <b/>
            <sz val="9"/>
            <color indexed="81"/>
            <rFont val="Tahoma"/>
            <family val="2"/>
          </rPr>
          <t>Tiliöi (vapaaehtoinen). Tiliöinnin avulla saat tarkemmat erittelyt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M4" authorId="0" shapeId="0" xr:uid="{00000000-0006-0000-0200-000001000000}">
      <text>
        <r>
          <rPr>
            <b/>
            <sz val="9"/>
            <color indexed="81"/>
            <rFont val="Tahoma"/>
            <family val="2"/>
          </rPr>
          <t>Tiliöi (vapaaehtoinen). Tiliöinnin avulla saat tarkemmat erittelyt</t>
        </r>
      </text>
    </comment>
    <comment ref="A294" authorId="1" shapeId="0" xr:uid="{00000000-0006-0000-0200-000002000000}">
      <text>
        <r>
          <rPr>
            <b/>
            <sz val="9"/>
            <color indexed="81"/>
            <rFont val="Tahoma"/>
            <family val="2"/>
          </rPr>
          <t>Mika Mujunen:</t>
        </r>
        <r>
          <rPr>
            <sz val="9"/>
            <color indexed="81"/>
            <rFont val="Tahoma"/>
            <family val="2"/>
          </rPr>
          <t xml:space="preserve">
1. menotositenro, jos digiaineisto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A1" authorId="0" shapeId="0" xr:uid="{00000000-0006-0000-0400-000001000000}">
      <text>
        <r>
          <rPr>
            <b/>
            <sz val="9"/>
            <color indexed="81"/>
            <rFont val="Tahoma"/>
            <family val="2"/>
          </rPr>
          <t>Mika Mujunen:</t>
        </r>
        <r>
          <rPr>
            <sz val="9"/>
            <color indexed="81"/>
            <rFont val="Tahoma"/>
            <family val="2"/>
          </rPr>
          <t xml:space="preserve">
Mitkä ovat elinkeinotoiminnan ajoja?
Matkat yrityksen toiminta-alueelle (esim. haet tavaraa varastosta, käyt asiakkaan luona).
Tilapäiset matkat yrityksen toiminta-alueen ulkopuolelle.
Yksityisajoja ovat muut ajot. Esimerkiksi matkat, jotka teet kotoa työpaikalle (yrityksen toimipaikalle), eivät ole elinkeinotoiminnan ajoa. Asunnon ja työpaikan väliset matkakulut voi vähentää henkilökohtaisella veroilmoituksella.
Selvitä ajokilometrit ajopäiväkirjalla
Elinkeinotoiminnan ja yksityisajojen erottamiseksi elinkeinotoiminnan ajokilometrit tulee selvittää ajopäiväkirjalla tai muulla luotettavalla selvityksellä. Ajopäiväkirjasta on käytävä ilmi autolla verovuonna ajettu kokonaiskilometrimäärä.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J4" authorId="0" shapeId="0" xr:uid="{00000000-0006-0000-0500-000001000000}">
      <text>
        <r>
          <rPr>
            <b/>
            <sz val="9"/>
            <color indexed="81"/>
            <rFont val="Tahoma"/>
            <family val="2"/>
          </rPr>
          <t>Päivämäärä eli esim.
&gt;=1.1.2017</t>
        </r>
      </text>
    </comment>
    <comment ref="L4" authorId="0" shapeId="0" xr:uid="{00000000-0006-0000-0500-000002000000}">
      <text>
        <r>
          <rPr>
            <b/>
            <sz val="9"/>
            <color indexed="81"/>
            <rFont val="Tahoma"/>
            <family val="2"/>
          </rPr>
          <t>Päivämäärä eli esim.
&gt;=1.1.2017</t>
        </r>
      </text>
    </comment>
    <comment ref="D5" authorId="1" shapeId="0" xr:uid="{00000000-0006-0000-0500-000003000000}">
      <text>
        <r>
          <rPr>
            <b/>
            <sz val="9"/>
            <color indexed="81"/>
            <rFont val="Tahoma"/>
            <family val="2"/>
          </rPr>
          <t>Mika Mujunen:</t>
        </r>
        <r>
          <rPr>
            <sz val="9"/>
            <color indexed="81"/>
            <rFont val="Tahoma"/>
            <family val="2"/>
          </rPr>
          <t xml:space="preserve">
Jos kaikki myynti jaksotetaan, anna % esim 33 %</t>
        </r>
      </text>
    </comment>
    <comment ref="E5" authorId="1" shapeId="0" xr:uid="{00000000-0006-0000-0500-000004000000}">
      <text>
        <r>
          <rPr>
            <b/>
            <sz val="9"/>
            <color indexed="81"/>
            <rFont val="Tahoma"/>
            <family val="2"/>
          </rPr>
          <t>Mika Mujunen:</t>
        </r>
        <r>
          <rPr>
            <sz val="9"/>
            <color indexed="81"/>
            <rFont val="Tahoma"/>
            <family val="2"/>
          </rPr>
          <t xml:space="preserve">
Syötä laskelmasi euromäärä tai vaihtoehtoisesti anna % D-sarakkeeseen</t>
        </r>
      </text>
    </comment>
  </commentList>
</comments>
</file>

<file path=xl/sharedStrings.xml><?xml version="1.0" encoding="utf-8"?>
<sst xmlns="http://schemas.openxmlformats.org/spreadsheetml/2006/main" count="531" uniqueCount="360">
  <si>
    <t>TOSITENRO</t>
  </si>
  <si>
    <t>Selite</t>
  </si>
  <si>
    <t>Tulo brutto</t>
  </si>
  <si>
    <t>Meno brutto</t>
  </si>
  <si>
    <t>Palkkaus</t>
  </si>
  <si>
    <t>Konemyynnit</t>
  </si>
  <si>
    <t>Rakennusinvestoinnit</t>
  </si>
  <si>
    <t>Koneinvestoinnit</t>
  </si>
  <si>
    <t>Tulot</t>
  </si>
  <si>
    <t>Menot</t>
  </si>
  <si>
    <t>Tulot ja menot harjoitustositteilta</t>
  </si>
  <si>
    <t>Sis alv</t>
  </si>
  <si>
    <t>Korot</t>
  </si>
  <si>
    <t>Alv %</t>
  </si>
  <si>
    <t>Nettona</t>
  </si>
  <si>
    <t>lukua jäljellä</t>
  </si>
  <si>
    <t>Kirjauksen arvo</t>
  </si>
  <si>
    <t>alv 0 %</t>
  </si>
  <si>
    <t>Tilikausi</t>
  </si>
  <si>
    <t>Tarkastus</t>
  </si>
  <si>
    <t>Arvonlisäveron osuus</t>
  </si>
  <si>
    <t>Kirjaa veroton osuus</t>
  </si>
  <si>
    <t>Arvonlisäveroton myynti</t>
  </si>
  <si>
    <t>Erotus (Voitto / Tappio).</t>
  </si>
  <si>
    <t>Tili</t>
  </si>
  <si>
    <t>Kuvaus</t>
  </si>
  <si>
    <t>Laji</t>
  </si>
  <si>
    <t>Tulo</t>
  </si>
  <si>
    <t>Maidon myynti</t>
  </si>
  <si>
    <t>Eläinten myynti (elävät)</t>
  </si>
  <si>
    <t>Lihan myynti</t>
  </si>
  <si>
    <t>Eläintuotteiden myynti</t>
  </si>
  <si>
    <t>Muut kotieläintuotteet</t>
  </si>
  <si>
    <t>Kasvinviljelyn tulot</t>
  </si>
  <si>
    <t>Maidon tuotantotuki</t>
  </si>
  <si>
    <t>Eläintuet</t>
  </si>
  <si>
    <t>Peltotuet</t>
  </si>
  <si>
    <t>Vuokraustulot</t>
  </si>
  <si>
    <t>Koneurakointi</t>
  </si>
  <si>
    <t>Muu tulo 1</t>
  </si>
  <si>
    <t>Muu tulo 2</t>
  </si>
  <si>
    <t>Tulotilit</t>
  </si>
  <si>
    <t>Menotilit</t>
  </si>
  <si>
    <t>Meno</t>
  </si>
  <si>
    <t>Eläinten hankintamenot</t>
  </si>
  <si>
    <t>Rehut (syötävät)</t>
  </si>
  <si>
    <t>Lääkkeet</t>
  </si>
  <si>
    <t>Muut eläinmenot</t>
  </si>
  <si>
    <t>Lannoitteet</t>
  </si>
  <si>
    <t>Siemen</t>
  </si>
  <si>
    <t>Kasvinsuojelu</t>
  </si>
  <si>
    <t>Polttoaineet</t>
  </si>
  <si>
    <t>Muut tarvikkeet</t>
  </si>
  <si>
    <t>Ulkopuoliset palvelut</t>
  </si>
  <si>
    <t>Urakoitsijan laskut</t>
  </si>
  <si>
    <t>Muut</t>
  </si>
  <si>
    <t>Jäsenmaksut</t>
  </si>
  <si>
    <t>Sähkö</t>
  </si>
  <si>
    <t>Vesimaksut</t>
  </si>
  <si>
    <t>Jäte</t>
  </si>
  <si>
    <t>Muut menot</t>
  </si>
  <si>
    <t>Osuuspääoman korkotulot</t>
  </si>
  <si>
    <t>Maatalouden osinkotulot</t>
  </si>
  <si>
    <t>Korkokulut</t>
  </si>
  <si>
    <t>x</t>
  </si>
  <si>
    <t>Koodi</t>
  </si>
  <si>
    <t>€</t>
  </si>
  <si>
    <t>MENOT</t>
  </si>
  <si>
    <t>TULOT</t>
  </si>
  <si>
    <t>Menot yhteensä</t>
  </si>
  <si>
    <t>Tulot yhteensä</t>
  </si>
  <si>
    <t>Verolomakkeelle 2</t>
  </si>
  <si>
    <t>Vero kotimaan myynnistä verokannoittain</t>
  </si>
  <si>
    <t>Verokauden vähennettävä vero</t>
  </si>
  <si>
    <t>Maksettava vero / Palautukseen oikeuttava vero (‒)</t>
  </si>
  <si>
    <t>Yhteensä</t>
  </si>
  <si>
    <t>Poistot</t>
  </si>
  <si>
    <t>Menojäännös vuoden alussa</t>
  </si>
  <si>
    <t>Lisäykset vuoden aikana</t>
  </si>
  <si>
    <t>Laskennan peruste</t>
  </si>
  <si>
    <t>Poisto %</t>
  </si>
  <si>
    <t>Poisto €</t>
  </si>
  <si>
    <t>Menojäännös vuoden lopussa poistojen jälkeen</t>
  </si>
  <si>
    <t>Rakennus 3</t>
  </si>
  <si>
    <t>Rakennus 4</t>
  </si>
  <si>
    <t>Rakennus 5</t>
  </si>
  <si>
    <t>Rakennus 6</t>
  </si>
  <si>
    <t>Laskennan perusteena</t>
  </si>
  <si>
    <t>Koneet yhdessä</t>
  </si>
  <si>
    <t>Mönkijä</t>
  </si>
  <si>
    <t>Mkelkka</t>
  </si>
  <si>
    <t>Poistot yhteensä</t>
  </si>
  <si>
    <t>Rakennus 1</t>
  </si>
  <si>
    <t>Rakennus 2</t>
  </si>
  <si>
    <t>Tasausvarauksen määrä laskennallisesti</t>
  </si>
  <si>
    <t>Enintään</t>
  </si>
  <si>
    <t>Tulos</t>
  </si>
  <si>
    <t>Yksityiskirjaukset 1</t>
  </si>
  <si>
    <t>Yksityiskirjaus 1</t>
  </si>
  <si>
    <t>km</t>
  </si>
  <si>
    <t>a'hinta</t>
  </si>
  <si>
    <t>kpl</t>
  </si>
  <si>
    <t>Kotimaan kokopäivärahat</t>
  </si>
  <si>
    <t>Kotimaan puolipäivärahat</t>
  </si>
  <si>
    <t>Ulkomaan päivärahat</t>
  </si>
  <si>
    <t>Yrityksen  muut menot</t>
  </si>
  <si>
    <t>Yksityisauton km-vähennykset</t>
  </si>
  <si>
    <t>Määrä</t>
  </si>
  <si>
    <t>Yksikkö</t>
  </si>
  <si>
    <t>Rakennukset</t>
  </si>
  <si>
    <t>Lainaluettelo</t>
  </si>
  <si>
    <t>Laina</t>
  </si>
  <si>
    <t>Laina vuoden alussa</t>
  </si>
  <si>
    <t>Lyhennykset vuoden aikana</t>
  </si>
  <si>
    <t>Maksetut korot</t>
  </si>
  <si>
    <t>Laina vuoden lopussa</t>
  </si>
  <si>
    <t>Maksetut kulut</t>
  </si>
  <si>
    <t>Laina 1</t>
  </si>
  <si>
    <t>Erittely tileittäin, jos olet kirjannut tilit</t>
  </si>
  <si>
    <t>Kuiteilta kirjattu:</t>
  </si>
  <si>
    <t>Lisäykset vuoden aikana (kuiteilta)</t>
  </si>
  <si>
    <t>Varauksen purku</t>
  </si>
  <si>
    <t>Avaa valikko</t>
  </si>
  <si>
    <t>Versio</t>
  </si>
  <si>
    <t>Mika Mujunen</t>
  </si>
  <si>
    <t>%</t>
  </si>
  <si>
    <t>Kirjanpitolaskuri</t>
  </si>
  <si>
    <t xml:space="preserve">Tämän sivun alalaidassa näet välilehtiä. </t>
  </si>
  <si>
    <t>Mika Mujunen, Kuopio</t>
  </si>
  <si>
    <t>Tilinumeroita voit muokata ja lisätä Tilinumerot taulukosta.</t>
  </si>
  <si>
    <t>Aikaväliltä</t>
  </si>
  <si>
    <t>Alv-summa</t>
  </si>
  <si>
    <t>Voit ottaa sen haluamaltasi ajanjaksolta</t>
  </si>
  <si>
    <t>Pvm (pakollinen)</t>
  </si>
  <si>
    <t>Alkaa</t>
  </si>
  <si>
    <t>Päättyy</t>
  </si>
  <si>
    <t xml:space="preserve">Syötä summat ensin bruttona (sis. alvin). Muuta alv-% oikeaksi. Kohdista nettomeno verolomakkeen koodille. Koodit opit koodiselitteestä.  </t>
  </si>
  <si>
    <t>&lt;=</t>
  </si>
  <si>
    <t>&gt;=</t>
  </si>
  <si>
    <t xml:space="preserve">Kirjaa veroton osuus          </t>
  </si>
  <si>
    <t>Koodiselitteet</t>
  </si>
  <si>
    <t>Ennakkoverot</t>
  </si>
  <si>
    <t>Ehdotus: Jos kuitteja sekä paperisena että digimuodossa, muuta koko aineisto digimuotoon (esim. ottamallla ne kuviksi tai skannaamalla pdf-muotoon) ja tallenna ne varmaan talteen.</t>
  </si>
  <si>
    <t xml:space="preserve">Nimeä digimuodossa olevat tiedostot tositenumeroiksi ennen kirjanpidon aloitusta. Tulot omaan kansioon ja menot omaan kansioon: Esm. Tulot: 1_aihe, 2_aihe, 3_nimi. </t>
  </si>
  <si>
    <t xml:space="preserve">Menot kannattaa nimetä esim. 1000_aihe, 1001_aihe jne. </t>
  </si>
  <si>
    <t>Voit tiliöidä pudotusvalikosta avautusta tilivalikosta. Tiliöinti parantaa seurantaa.</t>
  </si>
  <si>
    <t>Kirjaa tulot ja menot  kassaperiaatteen mukaan eli aikajärjestyksessä.</t>
  </si>
  <si>
    <t>Kirjaa tulot sille kalenterivuodelle, jona ne ovat olleet nostettavissa, ja menot sille kalenterivuodelle, jonka aikana ne on maksettu.</t>
  </si>
  <si>
    <t xml:space="preserve">Tekijä ei vastaa tässä ohjelmassa mahdollisesti olevista virheistä eikä niiden aiheuttamista vahingoista. Ohjelmassa mahdollisesti olevat virheet ovat käyttäjän vastuulla. </t>
  </si>
  <si>
    <t>Pyydetään tiedottamaan virheestä laittamalla sähköpostiviesti ohjelman tekijälle.</t>
  </si>
  <si>
    <t>Tositteet</t>
  </si>
  <si>
    <t>Mittarilukema tilikauden alussa</t>
  </si>
  <si>
    <t>Mittarilukema tilikauden lopussa</t>
  </si>
  <si>
    <t>Kokonaisajo yhteensä</t>
  </si>
  <si>
    <t>Alkupäiväys</t>
  </si>
  <si>
    <t>Loppupäiväys</t>
  </si>
  <si>
    <t>Kellonaika alkoi</t>
  </si>
  <si>
    <t>Kellonaika päättyi</t>
  </si>
  <si>
    <t>Reitti</t>
  </si>
  <si>
    <t>Matkan syy</t>
  </si>
  <si>
    <t>Peräkärry mukana</t>
  </si>
  <si>
    <t>Hinta €/km</t>
  </si>
  <si>
    <t>Yhteensä €</t>
  </si>
  <si>
    <t>Muistiipanoja</t>
  </si>
  <si>
    <t>Tie 39 Savo- Tohmajärvi- Tie 39 Savo</t>
  </si>
  <si>
    <t>Ei</t>
  </si>
  <si>
    <t>Esimerkkirivi, tyhjennä!</t>
  </si>
  <si>
    <t>Keskiarvo</t>
  </si>
  <si>
    <t>Km</t>
  </si>
  <si>
    <t>Ajopäiväkirja käytössä (K/E)</t>
  </si>
  <si>
    <t>K</t>
  </si>
  <si>
    <t>Ajopäiväkirjaan</t>
  </si>
  <si>
    <t>4. Muut myyntitulot</t>
  </si>
  <si>
    <t>Välisumma</t>
  </si>
  <si>
    <t>Välisumma (laita x, jos haluat kumulatiivisen (kertyvän) summan)</t>
  </si>
  <si>
    <t>Välisumma 6 ja 7 (laita x, jos haluat kumulatiivisen summan total)</t>
  </si>
  <si>
    <t>A. 1. Korjaamaton Myyntitulot kotieläimistä (ei jaksotuksia) (Myyty elävinä)</t>
  </si>
  <si>
    <t>C. 1. Korjattu myynti kohtaan Myyntitulot eläimistä (poistettu jaksotettava osuus)</t>
  </si>
  <si>
    <t>T4</t>
  </si>
  <si>
    <t>T5</t>
  </si>
  <si>
    <t>T6</t>
  </si>
  <si>
    <t>T7</t>
  </si>
  <si>
    <t>T8</t>
  </si>
  <si>
    <t>T9</t>
  </si>
  <si>
    <t>T11</t>
  </si>
  <si>
    <t>M1</t>
  </si>
  <si>
    <t>M2</t>
  </si>
  <si>
    <t>M11</t>
  </si>
  <si>
    <t>M10</t>
  </si>
  <si>
    <t>T1 (1)</t>
  </si>
  <si>
    <t>T1 (2)</t>
  </si>
  <si>
    <t>Myyntitulot kotieläimistä (HALUTESSASI VOIT ERITELLÄ)</t>
  </si>
  <si>
    <t>Muut myyntitulot, joissa alv täsmää</t>
  </si>
  <si>
    <t>Kotieläintuotteiden myynti (maito, liha jne.)</t>
  </si>
  <si>
    <t>Kasvinviljelytuotteiden myynti</t>
  </si>
  <si>
    <t>Majoituspalvelut yms sellainen</t>
  </si>
  <si>
    <t>T13</t>
  </si>
  <si>
    <t>Muut lisäykset esim. energiaveron palautus</t>
  </si>
  <si>
    <t>Palkat</t>
  </si>
  <si>
    <t>Ostot alv-kannan mukaan</t>
  </si>
  <si>
    <t>Yritystoiminnan korot</t>
  </si>
  <si>
    <t>Koneinvestoinnit poistoja varten.</t>
  </si>
  <si>
    <t>Rakennusinvestoinnit poistoja varten.</t>
  </si>
  <si>
    <t>Kirjaa halutessasi, ei vähennyskelpoisia</t>
  </si>
  <si>
    <t>1. Palkat</t>
  </si>
  <si>
    <t>8. Poistot</t>
  </si>
  <si>
    <t>9. Verovuodelta tehty tasausvaraus</t>
  </si>
  <si>
    <t>10. Korkomenot</t>
  </si>
  <si>
    <t>11.Muut vähennyskelpoiset menot</t>
  </si>
  <si>
    <t>Korjausrivi 1</t>
  </si>
  <si>
    <t>Korjausrivi 2</t>
  </si>
  <si>
    <t>7. Muut maatalouden menot, joissa alv 0%</t>
  </si>
  <si>
    <t>M6</t>
  </si>
  <si>
    <t>M7</t>
  </si>
  <si>
    <t>M8a</t>
  </si>
  <si>
    <t>M8b</t>
  </si>
  <si>
    <t>5. Kotieläintuotteiden myyntitulot (maito, liha jne.)</t>
  </si>
  <si>
    <t>6. Kasvinviljelytuotteiden myyntitulot</t>
  </si>
  <si>
    <t>7. Majoituspalvelut yms. myyntitulot</t>
  </si>
  <si>
    <t>8. Valtiolta saadut tuet</t>
  </si>
  <si>
    <t>9. Muut arvonlisäverottomat tuet ja korvaukset</t>
  </si>
  <si>
    <t>10. Tasausvarauksen suora tuloutus</t>
  </si>
  <si>
    <t>12. Tuloutus yksityiskäytöstä (lue vero-ohje, jos tarvitset tätä kenttää)</t>
  </si>
  <si>
    <t>T1(1)+T1(2)</t>
  </si>
  <si>
    <t>Tulot välilehdellä kirjaat tulotositteet, Menot sivulla menot. Tarkista ensin tilikausi. Tilikausi on kalenterivuosi.</t>
  </si>
  <si>
    <t>Syötä tietoja keltaisiin soluihin</t>
  </si>
  <si>
    <t>Tarkista Tulot välilehdellä tilikausi ja tilikauden päivämääräväli.</t>
  </si>
  <si>
    <t>2.</t>
  </si>
  <si>
    <t xml:space="preserve">Syötä juokseva tositenro alkaen nrosta 1. Juoksuta numerointia yhdellä ylöspäin, olipa kyseessä tulo tai meno. Ohjelma ehdottaa uuden tositteen nroa. </t>
  </si>
  <si>
    <t>2A.</t>
  </si>
  <si>
    <t>Merkintöjen tulee perustua päivättyihin ja numeroituihin tositteisiin. (Katso 2B).</t>
  </si>
  <si>
    <t>2B.</t>
  </si>
  <si>
    <t>3.</t>
  </si>
  <si>
    <t>Tilinumerot taulukko</t>
  </si>
  <si>
    <t xml:space="preserve">4. </t>
  </si>
  <si>
    <t xml:space="preserve">Käyttäjä vastaa itse kirjauksistaan ja kirjanpidostaan.   </t>
  </si>
  <si>
    <t>5.</t>
  </si>
  <si>
    <t>Siirrä lopuksi Tulos ja verolomake sivulta tiedot manuaalisti verolomakkeelle tai Omavero.fi palveluun</t>
  </si>
  <si>
    <t xml:space="preserve">Voit tulostaa myös ALV-ilmoituksen joko kerran vuodessa tai neljännesvuosittain tai kerran kuukaudessa. </t>
  </si>
  <si>
    <t>6.</t>
  </si>
  <si>
    <t>Kirjanpidot ja aineistoista on säilytettävä vähintään 10 vuotta tilikauden päättymisestä. Tositteet pitää säilyttää 6 vuotta. Kirjanpidon voi halutessaan arkistoida kokonaan sähköisesti.</t>
  </si>
  <si>
    <t>7.</t>
  </si>
  <si>
    <t>Asetustietoja</t>
  </si>
  <si>
    <t>Arvonlisävero ALV asetustietoja</t>
  </si>
  <si>
    <t>ALV Kaudet</t>
  </si>
  <si>
    <t>Asetukseen viedään</t>
  </si>
  <si>
    <t>Ohjelman ehdotus</t>
  </si>
  <si>
    <t>EI ALV-velvollinen</t>
  </si>
  <si>
    <t>Koko Tilikausi</t>
  </si>
  <si>
    <t>Neljännesvuosi 1/4</t>
  </si>
  <si>
    <t>Neljännesvuosi 2/4</t>
  </si>
  <si>
    <t>Neljännesvuosi 3/4</t>
  </si>
  <si>
    <t>Neljännesvuosi 4/4</t>
  </si>
  <si>
    <t>Kuukausittain 1</t>
  </si>
  <si>
    <t>Kuukausittain 2</t>
  </si>
  <si>
    <t>Kuukausittain 3</t>
  </si>
  <si>
    <t>Kuukausittain 4</t>
  </si>
  <si>
    <t>Kuukausittain 5</t>
  </si>
  <si>
    <t>Kuukausittain 6</t>
  </si>
  <si>
    <t>Kuukausittain 7</t>
  </si>
  <si>
    <t>Kuukausittain 8</t>
  </si>
  <si>
    <t>Kuukausittain 9</t>
  </si>
  <si>
    <t>Kuukausittain 10</t>
  </si>
  <si>
    <t>Kuukausittain 11</t>
  </si>
  <si>
    <t>Kuukausittain 12</t>
  </si>
  <si>
    <t>1.</t>
  </si>
  <si>
    <t>Tulot välilehdellä on Asetustieto. Tositteet digimuodossa?--&gt; numeroin tiedostot (Oletus X). Tällöin menot välilehden numerot alkavat 1001 numerolla, jos haluat.</t>
  </si>
  <si>
    <t>Milloin maanviljelijä saa pitää yhdenkertaista kirjanpitoa?</t>
  </si>
  <si>
    <t>Maanviljelijä saa aina pitää pitää yhdenkertaista maksuperusteista kirjanpitoa, jos toiminta ei ole yhtiömuotoista.</t>
  </si>
  <si>
    <t>Oy, AY ja Ky vaativat kirjanpidon tekemisen kahdenkertaisena.</t>
  </si>
  <si>
    <t xml:space="preserve">Arvonlisäverovelvollisena kirjaat 1. Ensin bruttona (sis. Alvin), 2. Erotat alvin pois,  3. Ja lopuksi tuloverotusta varten tulot ja menot ilman arvonlisäveron osuutta.  </t>
  </si>
  <si>
    <t>Jos et ole arvonlisäverovelvollinen, teet brutto- ja nettokirjaukset niin, että ne sisältävät arvonlisäveron. Kirjaa alv-osuus 0 % mukaan. Eli alv menee piilotettuna verolomakkeelle.</t>
  </si>
  <si>
    <t>Ammattiajot Matka-ajopäiväkirja</t>
  </si>
  <si>
    <t>Km, jos et käytä mittarilukemaa</t>
  </si>
  <si>
    <t>Verottajan ohje: Kirjaa mittarilukemat</t>
  </si>
  <si>
    <t>Mittarilukema alku</t>
  </si>
  <si>
    <t>Mittarilukema loppu</t>
  </si>
  <si>
    <t>Km yht</t>
  </si>
  <si>
    <t>Km yht (joko mittarilta tai Km yht</t>
  </si>
  <si>
    <t>Km yht (Ohittaa mittarin)</t>
  </si>
  <si>
    <t>Asiakaskäynti Kalle Esimerkki</t>
  </si>
  <si>
    <t>Ammattiajoja</t>
  </si>
  <si>
    <t>Kokonaisajot</t>
  </si>
  <si>
    <t>Tällä sivulla ovat Poistot rakennuksista ja koneista, lainaluettelo sekä Yrityksen muut menot mm. Ajopäiväkirjan summien vienti</t>
  </si>
  <si>
    <t xml:space="preserve">Arvonlisäveroilmoitus </t>
  </si>
  <si>
    <t>Valitse ALV laskennan väli</t>
  </si>
  <si>
    <t>Vaihtoehdot Arvonlisäveron ilmoittamiseen:</t>
  </si>
  <si>
    <t>Oletus koko tilikausi (1), Muutoin valitse 1-18 väliltä---&gt;</t>
  </si>
  <si>
    <t>Alku Pvm</t>
  </si>
  <si>
    <t>Loppu Pvm</t>
  </si>
  <si>
    <t>Vastuuvapauslauseke:</t>
  </si>
  <si>
    <t xml:space="preserve">Ohjelmalla voit tehdä pienen maatalouden yhdenkertaisen kirjanpidon maksuperusteisena. Ohjelma on ilmainen, ei sisällä maksuja. </t>
  </si>
  <si>
    <t>M5</t>
  </si>
  <si>
    <t>Ostot alv-kannan mukaan, voit eritellä eri sarakkeisiin</t>
  </si>
  <si>
    <t>M9</t>
  </si>
  <si>
    <t xml:space="preserve">Tositteet digimuodossa?--&gt; numeroin tiedostot (X)
</t>
  </si>
  <si>
    <t>Esim. sonnit teuraaksi</t>
  </si>
  <si>
    <t>Esim. siat teuraaksi</t>
  </si>
  <si>
    <t>Tähän voit otsikoida itselle muistiin, mitä kirjaat tälle tilille:</t>
  </si>
  <si>
    <t>1.1.</t>
  </si>
  <si>
    <t>31.3.</t>
  </si>
  <si>
    <t>1.4.</t>
  </si>
  <si>
    <t>1.7.</t>
  </si>
  <si>
    <t>30.9.</t>
  </si>
  <si>
    <t>1.10.</t>
  </si>
  <si>
    <t>31.12.</t>
  </si>
  <si>
    <t>31.1.</t>
  </si>
  <si>
    <t>1.2.</t>
  </si>
  <si>
    <t>28.2.</t>
  </si>
  <si>
    <t>1.3.</t>
  </si>
  <si>
    <t>30.4.</t>
  </si>
  <si>
    <t>1.5.</t>
  </si>
  <si>
    <t>31.5.</t>
  </si>
  <si>
    <t>1.6.</t>
  </si>
  <si>
    <t>30.6.</t>
  </si>
  <si>
    <t>31.7.</t>
  </si>
  <si>
    <t>1.8.</t>
  </si>
  <si>
    <t>31.8.</t>
  </si>
  <si>
    <t>1.9.</t>
  </si>
  <si>
    <t>31.10.</t>
  </si>
  <si>
    <t>1.11.</t>
  </si>
  <si>
    <t>30.11.</t>
  </si>
  <si>
    <t>1.12.</t>
  </si>
  <si>
    <t>Oma pvm-väli (!)</t>
  </si>
  <si>
    <t xml:space="preserve">Voit halutessasi eritellä tuloja, jos sarakkeessa on sille annettu useita koodeja. Esim. T1 tai T2 (voit merkitä saman alv-kannan tuloja merkitä eri sarakkeisiin). Samoin menoissa voit eritellä, jos sille on annettu tilaa.  </t>
  </si>
  <si>
    <t>yy</t>
  </si>
  <si>
    <t>Salaojat 1</t>
  </si>
  <si>
    <t>Salaojat 2</t>
  </si>
  <si>
    <t>Koneet, salaojat</t>
  </si>
  <si>
    <t>tuntia</t>
  </si>
  <si>
    <t>Kuiteilla kirjattu:</t>
  </si>
  <si>
    <t>Siirrä manuaalisti kohteille alla:</t>
  </si>
  <si>
    <t>Pääomatulot TVL (yksityistalous)</t>
  </si>
  <si>
    <t>Pääomatulot (vuokrat yms.)</t>
  </si>
  <si>
    <t>Pääomatulon kohdistuvat menot</t>
  </si>
  <si>
    <t>Pääomatulo veroilmoitukselle Omaverossa (ei lasketa maatalouden tulokseen)</t>
  </si>
  <si>
    <t>Summa 
(N:AA)</t>
  </si>
  <si>
    <t>Pyöristysero ok</t>
  </si>
  <si>
    <t>Summa (N:Z)</t>
  </si>
  <si>
    <t>Tee tähän myynti</t>
  </si>
  <si>
    <t>Myynnit vuoden aikana</t>
  </si>
  <si>
    <t>Pakettiauto (tarvittaessa eriytä)</t>
  </si>
  <si>
    <t>Tiliöi (ei pakollinen)</t>
  </si>
  <si>
    <t>Toimisto</t>
  </si>
  <si>
    <t>ALV %</t>
  </si>
  <si>
    <t>Alv 0%</t>
  </si>
  <si>
    <t>Muut 1</t>
  </si>
  <si>
    <t>Myyntitulot</t>
  </si>
  <si>
    <t>Tuet, Muut tuet ja korvaukset</t>
  </si>
  <si>
    <t>Alennetun kannan myynti</t>
  </si>
  <si>
    <t>11. Muut maatalouden arvonlisäverottomat tulot +  Muut lisäykset (esim. energiaveron palautus (tositevienteinä)</t>
  </si>
  <si>
    <t>Muut tulot</t>
  </si>
  <si>
    <t>13. Muut lisäykset (jos tarvetta, käytä)</t>
  </si>
  <si>
    <t>12. Muut lisäykset (jos tarvetta, käytä)</t>
  </si>
  <si>
    <t>y150</t>
  </si>
  <si>
    <t>ALV 0 % ostot</t>
  </si>
  <si>
    <t>Muokkaa tilikautta Tulot-sivulla</t>
  </si>
  <si>
    <t>0 % alv</t>
  </si>
  <si>
    <r>
      <t xml:space="preserve">B. Jos 1. kohtaan sisältyy merkittäviä eläinmyyntejä, vähennä mahdollinen jaksotukseen kuuluva myynti </t>
    </r>
    <r>
      <rPr>
        <u/>
        <sz val="11"/>
        <color theme="1"/>
        <rFont val="Calibri"/>
        <family val="2"/>
        <scheme val="minor"/>
      </rPr>
      <t>%:na tai €:na</t>
    </r>
  </si>
  <si>
    <t>2025.7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</si>
</sst>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quot;;[Red]\-#,##0\ &quot;€&quot;"/>
    <numFmt numFmtId="44" formatCode="_-* #,##0.00\ &quot;€&quot;_-;\-* #,##0.00\ &quot;€&quot;_-;_-* &quot;-&quot;??\ &quot;€&quot;_-;_-@_-"/>
    <numFmt numFmtId="43" formatCode="_-* #,##0.00_-;\-* #,##0.00_-;_-* &quot;-&quot;??_-;_-@_-"/>
    <numFmt numFmtId="164" formatCode="_-* #,##0.000\ &quot;€&quot;_-;\-* #,##0.000\ &quot;€&quot;_-;_-* &quot;-&quot;??\ &quot;€&quot;_-;_-@_-"/>
    <numFmt numFmtId="165" formatCode="_-* #,##0\ &quot;€&quot;_-;\-* #,##0\ &quot;€&quot;_-;_-* &quot;-&quot;??\ &quot;€&quot;_-;_-@_-"/>
    <numFmt numFmtId="166" formatCode="_-* #,##0.00\ [$€-1]_-;\-* #,##0.00\ [$€-1]_-;_-* &quot;-&quot;??\ [$€-1]_-;_-@_-"/>
    <numFmt numFmtId="167" formatCode="_-* #,##0.0\ &quot;€&quot;_-;\-* #,##0.0\ &quot;€&quot;_-;_-* &quot;-&quot;??\ &quot;€&quot;_-;_-@_-"/>
    <numFmt numFmtId="168" formatCode="0.0"/>
    <numFmt numFmtId="169" formatCode="[$-F400]h:mm:ss\ AM/PM"/>
    <numFmt numFmtId="170" formatCode="0.0\ %"/>
    <numFmt numFmtId="171" formatCode="#,##0.00\ &quot;€&quot;"/>
    <numFmt numFmtId="172" formatCode="_-* #,##0_-;\-* #,##0_-;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
      <b/>
      <sz val="9"/>
      <color indexed="81"/>
      <name val="Tahoma"/>
      <family val="2"/>
    </font>
    <font>
      <b/>
      <sz val="12"/>
      <color rgb="FF000000"/>
      <name val="Times New Roman"/>
      <family val="1"/>
    </font>
    <font>
      <sz val="8"/>
      <name val="Calibri"/>
      <family val="2"/>
      <scheme val="minor"/>
    </font>
    <font>
      <b/>
      <i/>
      <sz val="12"/>
      <color rgb="FFFF0000"/>
      <name val="Calibri"/>
      <family val="2"/>
      <scheme val="minor"/>
    </font>
    <font>
      <b/>
      <sz val="18"/>
      <color theme="1"/>
      <name val="Calibri"/>
      <family val="2"/>
      <scheme val="minor"/>
    </font>
    <font>
      <sz val="11"/>
      <color rgb="FFFF0000"/>
      <name val="Calibri"/>
      <family val="2"/>
      <scheme val="minor"/>
    </font>
    <font>
      <sz val="9"/>
      <color indexed="81"/>
      <name val="Tahoma"/>
      <family val="2"/>
    </font>
    <font>
      <sz val="11"/>
      <color theme="9" tint="-0.249977111117893"/>
      <name val="Calibri"/>
      <family val="2"/>
      <scheme val="minor"/>
    </font>
    <font>
      <b/>
      <sz val="16"/>
      <color theme="1"/>
      <name val="Calibri"/>
      <family val="2"/>
      <scheme val="minor"/>
    </font>
    <font>
      <sz val="8"/>
      <color rgb="FFFF0000"/>
      <name val="Calibri"/>
      <family val="2"/>
      <scheme val="minor"/>
    </font>
    <font>
      <i/>
      <sz val="11"/>
      <color theme="1"/>
      <name val="Calibri"/>
      <family val="2"/>
      <scheme val="minor"/>
    </font>
    <font>
      <b/>
      <sz val="11"/>
      <color rgb="FFFF0000"/>
      <name val="Calibri"/>
      <family val="2"/>
      <scheme val="minor"/>
    </font>
    <font>
      <b/>
      <i/>
      <sz val="11"/>
      <color rgb="FFFF0000"/>
      <name val="Calibri"/>
      <family val="2"/>
      <scheme val="minor"/>
    </font>
    <font>
      <i/>
      <sz val="11"/>
      <color rgb="FFFF0000"/>
      <name val="Calibri"/>
      <family val="2"/>
      <scheme val="minor"/>
    </font>
    <font>
      <sz val="10"/>
      <color rgb="FFFF0000"/>
      <name val="Calibri"/>
      <family val="2"/>
      <scheme val="minor"/>
    </font>
    <font>
      <sz val="26"/>
      <color rgb="FFFF0000"/>
      <name val="Calibri"/>
      <family val="2"/>
      <scheme val="minor"/>
    </font>
    <font>
      <sz val="9"/>
      <name val="Calibri"/>
      <family val="2"/>
      <scheme val="minor"/>
    </font>
    <font>
      <u/>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bgColor indexed="64"/>
      </patternFill>
    </fill>
    <fill>
      <patternFill patternType="solid">
        <fgColor theme="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90">
    <xf numFmtId="0" fontId="0" fillId="0" borderId="0" xfId="0"/>
    <xf numFmtId="0" fontId="2" fillId="0" borderId="0" xfId="0" applyFont="1"/>
    <xf numFmtId="0" fontId="3" fillId="0" borderId="0" xfId="2"/>
    <xf numFmtId="14" fontId="0" fillId="0" borderId="1" xfId="0" applyNumberFormat="1" applyBorder="1"/>
    <xf numFmtId="0" fontId="2" fillId="0" borderId="1" xfId="0" applyFont="1" applyBorder="1"/>
    <xf numFmtId="3" fontId="0" fillId="0" borderId="0" xfId="0" applyNumberFormat="1"/>
    <xf numFmtId="44" fontId="0" fillId="0" borderId="0" xfId="1" applyFont="1"/>
    <xf numFmtId="164" fontId="0" fillId="0" borderId="0" xfId="1" applyNumberFormat="1" applyFont="1"/>
    <xf numFmtId="44" fontId="0" fillId="0" borderId="3" xfId="1" applyFont="1" applyBorder="1"/>
    <xf numFmtId="0" fontId="2" fillId="0" borderId="4" xfId="0" applyFont="1" applyBorder="1"/>
    <xf numFmtId="0" fontId="2" fillId="0" borderId="4" xfId="0" applyFont="1" applyBorder="1" applyAlignment="1">
      <alignment horizontal="center" vertical="center"/>
    </xf>
    <xf numFmtId="0" fontId="2" fillId="0" borderId="1" xfId="0" applyFont="1" applyBorder="1" applyAlignment="1">
      <alignment horizontal="center"/>
    </xf>
    <xf numFmtId="0" fontId="2" fillId="0" borderId="5" xfId="0" applyFont="1" applyBorder="1" applyAlignment="1">
      <alignment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44" fontId="0" fillId="2" borderId="3" xfId="1" applyFont="1" applyFill="1" applyBorder="1" applyProtection="1">
      <protection locked="0"/>
    </xf>
    <xf numFmtId="44" fontId="6" fillId="0" borderId="3" xfId="1" applyFont="1" applyBorder="1"/>
    <xf numFmtId="0" fontId="2" fillId="0" borderId="14" xfId="0" applyFont="1" applyBorder="1" applyAlignment="1">
      <alignment horizontal="center"/>
    </xf>
    <xf numFmtId="164" fontId="6" fillId="0" borderId="3" xfId="1" applyNumberFormat="1" applyFont="1" applyBorder="1"/>
    <xf numFmtId="44" fontId="0" fillId="0" borderId="14" xfId="0" applyNumberFormat="1" applyBorder="1" applyAlignment="1">
      <alignment horizontal="center" vertical="center"/>
    </xf>
    <xf numFmtId="0" fontId="2" fillId="0" borderId="15" xfId="0" applyFont="1" applyBorder="1" applyAlignment="1">
      <alignment horizontal="center"/>
    </xf>
    <xf numFmtId="0" fontId="0" fillId="0" borderId="15" xfId="0" applyBorder="1" applyAlignment="1">
      <alignment horizontal="center" vertical="center"/>
    </xf>
    <xf numFmtId="0" fontId="0" fillId="2" borderId="3" xfId="0" applyFill="1" applyBorder="1" applyAlignment="1" applyProtection="1">
      <alignment horizontal="center"/>
      <protection locked="0"/>
    </xf>
    <xf numFmtId="14" fontId="0" fillId="2" borderId="3" xfId="0" applyNumberFormat="1" applyFill="1" applyBorder="1" applyProtection="1">
      <protection locked="0"/>
    </xf>
    <xf numFmtId="49" fontId="0" fillId="2" borderId="3" xfId="0" applyNumberFormat="1" applyFill="1" applyBorder="1" applyProtection="1">
      <protection locked="0"/>
    </xf>
    <xf numFmtId="0" fontId="0" fillId="2" borderId="1" xfId="0" applyFill="1" applyBorder="1" applyProtection="1">
      <protection locked="0"/>
    </xf>
    <xf numFmtId="0" fontId="0" fillId="2" borderId="1" xfId="0" applyFill="1" applyBorder="1" applyAlignment="1" applyProtection="1">
      <alignment horizontal="center" vertical="center"/>
      <protection locked="0"/>
    </xf>
    <xf numFmtId="44" fontId="8" fillId="0" borderId="1" xfId="1" applyFont="1" applyBorder="1"/>
    <xf numFmtId="44" fontId="0" fillId="0" borderId="0" xfId="0" applyNumberFormat="1"/>
    <xf numFmtId="0" fontId="6" fillId="0" borderId="14" xfId="0" applyFont="1" applyBorder="1" applyAlignment="1">
      <alignment horizontal="center"/>
    </xf>
    <xf numFmtId="0" fontId="6" fillId="0" borderId="15" xfId="0" applyFont="1" applyBorder="1" applyAlignment="1">
      <alignment horizontal="center"/>
    </xf>
    <xf numFmtId="0" fontId="7" fillId="0" borderId="15" xfId="0" applyFont="1" applyBorder="1" applyAlignment="1">
      <alignment horizontal="center"/>
    </xf>
    <xf numFmtId="0" fontId="2" fillId="0" borderId="0" xfId="0" applyFont="1" applyAlignment="1">
      <alignment horizontal="right"/>
    </xf>
    <xf numFmtId="9" fontId="0" fillId="0" borderId="14" xfId="0" applyNumberFormat="1" applyBorder="1"/>
    <xf numFmtId="0" fontId="6" fillId="0" borderId="11" xfId="0" applyFont="1" applyBorder="1" applyAlignment="1">
      <alignment horizontal="center"/>
    </xf>
    <xf numFmtId="0" fontId="2" fillId="0" borderId="0" xfId="0" applyFont="1" applyAlignment="1">
      <alignment horizontal="center" vertical="center"/>
    </xf>
    <xf numFmtId="0" fontId="2" fillId="0" borderId="14" xfId="0" applyFont="1" applyBorder="1" applyAlignment="1">
      <alignment horizontal="center" vertical="center"/>
    </xf>
    <xf numFmtId="44" fontId="2" fillId="0" borderId="0" xfId="0" applyNumberFormat="1" applyFont="1"/>
    <xf numFmtId="0" fontId="10" fillId="0" borderId="0" xfId="0" applyFont="1"/>
    <xf numFmtId="44" fontId="9" fillId="0" borderId="0" xfId="0" applyNumberFormat="1" applyFont="1"/>
    <xf numFmtId="1" fontId="0" fillId="2" borderId="1" xfId="0" applyNumberFormat="1" applyFill="1" applyBorder="1" applyProtection="1">
      <protection locked="0"/>
    </xf>
    <xf numFmtId="44" fontId="7" fillId="2" borderId="1" xfId="1" applyFont="1" applyFill="1" applyBorder="1" applyProtection="1">
      <protection locked="0"/>
    </xf>
    <xf numFmtId="44" fontId="7" fillId="0" borderId="1" xfId="1" applyFont="1" applyBorder="1"/>
    <xf numFmtId="9" fontId="0" fillId="2" borderId="1" xfId="0" applyNumberFormat="1" applyFill="1" applyBorder="1" applyProtection="1">
      <protection locked="0"/>
    </xf>
    <xf numFmtId="44" fontId="7" fillId="0" borderId="1" xfId="0" applyNumberFormat="1" applyFont="1" applyBorder="1"/>
    <xf numFmtId="44" fontId="7" fillId="2" borderId="3" xfId="1" applyFont="1" applyFill="1" applyBorder="1" applyProtection="1">
      <protection locked="0"/>
    </xf>
    <xf numFmtId="0" fontId="2" fillId="0" borderId="0" xfId="0" applyFont="1" applyAlignment="1">
      <alignment horizontal="center"/>
    </xf>
    <xf numFmtId="44" fontId="0" fillId="2" borderId="1" xfId="1" applyFont="1" applyFill="1" applyBorder="1" applyProtection="1">
      <protection locked="0"/>
    </xf>
    <xf numFmtId="1" fontId="6" fillId="4" borderId="3" xfId="1" applyNumberFormat="1" applyFont="1" applyFill="1" applyBorder="1" applyAlignment="1" applyProtection="1">
      <alignment horizontal="center" vertical="center"/>
      <protection locked="0"/>
    </xf>
    <xf numFmtId="1" fontId="6" fillId="5" borderId="3" xfId="1"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2" borderId="1" xfId="0" applyFill="1" applyBorder="1" applyAlignment="1" applyProtection="1">
      <alignment horizontal="center"/>
      <protection locked="0"/>
    </xf>
    <xf numFmtId="44" fontId="0" fillId="3" borderId="1" xfId="1" applyFont="1" applyFill="1" applyBorder="1"/>
    <xf numFmtId="0" fontId="12" fillId="0" borderId="0" xfId="0" applyFont="1" applyAlignment="1">
      <alignment vertical="center"/>
    </xf>
    <xf numFmtId="44" fontId="7" fillId="0" borderId="3" xfId="0" applyNumberFormat="1" applyFont="1" applyBorder="1"/>
    <xf numFmtId="0" fontId="0" fillId="2" borderId="3" xfId="0" applyFill="1" applyBorder="1" applyProtection="1">
      <protection locked="0"/>
    </xf>
    <xf numFmtId="44" fontId="0" fillId="3" borderId="3" xfId="1" applyFont="1" applyFill="1" applyBorder="1"/>
    <xf numFmtId="0" fontId="2" fillId="0" borderId="0" xfId="0" applyFont="1" applyAlignment="1">
      <alignment horizontal="center" vertical="top" wrapText="1"/>
    </xf>
    <xf numFmtId="44" fontId="2" fillId="0" borderId="0" xfId="0" applyNumberFormat="1" applyFont="1" applyAlignment="1">
      <alignment horizontal="center" vertical="top" wrapText="1"/>
    </xf>
    <xf numFmtId="44" fontId="5" fillId="2" borderId="3" xfId="1" applyFont="1" applyFill="1" applyBorder="1" applyProtection="1">
      <protection locked="0"/>
    </xf>
    <xf numFmtId="166" fontId="5" fillId="2" borderId="1" xfId="1" applyNumberFormat="1" applyFont="1" applyFill="1" applyBorder="1" applyProtection="1">
      <protection locked="0"/>
    </xf>
    <xf numFmtId="44" fontId="5" fillId="2" borderId="16" xfId="1" applyFont="1" applyFill="1" applyBorder="1" applyProtection="1">
      <protection locked="0"/>
    </xf>
    <xf numFmtId="1" fontId="0" fillId="0" borderId="0" xfId="0" applyNumberFormat="1"/>
    <xf numFmtId="166" fontId="5" fillId="2" borderId="3" xfId="1" applyNumberFormat="1" applyFont="1" applyFill="1" applyBorder="1" applyProtection="1">
      <protection locked="0"/>
    </xf>
    <xf numFmtId="166" fontId="5" fillId="2" borderId="16" xfId="1" applyNumberFormat="1" applyFont="1" applyFill="1" applyBorder="1" applyProtection="1">
      <protection locked="0"/>
    </xf>
    <xf numFmtId="0" fontId="0" fillId="0" borderId="14" xfId="0" applyBorder="1"/>
    <xf numFmtId="44" fontId="6" fillId="0" borderId="0" xfId="1" applyFont="1"/>
    <xf numFmtId="1" fontId="0" fillId="0" borderId="11" xfId="0" applyNumberFormat="1" applyBorder="1" applyAlignment="1">
      <alignment horizontal="right"/>
    </xf>
    <xf numFmtId="0" fontId="0" fillId="0" borderId="12" xfId="0" applyBorder="1"/>
    <xf numFmtId="44" fontId="0" fillId="0" borderId="13" xfId="1" applyFont="1" applyBorder="1"/>
    <xf numFmtId="1" fontId="0" fillId="0" borderId="19" xfId="0" applyNumberFormat="1" applyBorder="1" applyAlignment="1">
      <alignment horizontal="right"/>
    </xf>
    <xf numFmtId="44" fontId="0" fillId="0" borderId="20" xfId="1" applyFont="1" applyBorder="1"/>
    <xf numFmtId="1" fontId="0" fillId="0" borderId="21" xfId="0" applyNumberFormat="1" applyBorder="1" applyAlignment="1">
      <alignment horizontal="right"/>
    </xf>
    <xf numFmtId="0" fontId="0" fillId="0" borderId="18" xfId="0" applyBorder="1"/>
    <xf numFmtId="44" fontId="0" fillId="0" borderId="22" xfId="1" applyFont="1" applyBorder="1"/>
    <xf numFmtId="0" fontId="2" fillId="0" borderId="7" xfId="0" applyFont="1" applyBorder="1"/>
    <xf numFmtId="0" fontId="0" fillId="0" borderId="8" xfId="0" applyBorder="1"/>
    <xf numFmtId="44" fontId="0" fillId="0" borderId="6" xfId="1" applyFont="1" applyBorder="1"/>
    <xf numFmtId="0" fontId="0" fillId="0" borderId="0" xfId="0" applyAlignment="1">
      <alignment horizontal="right" vertical="center" wrapText="1"/>
    </xf>
    <xf numFmtId="44" fontId="2" fillId="0" borderId="1" xfId="0" applyNumberFormat="1" applyFont="1" applyBorder="1"/>
    <xf numFmtId="44" fontId="0" fillId="0" borderId="1" xfId="1" applyFont="1" applyBorder="1"/>
    <xf numFmtId="44" fontId="0" fillId="0" borderId="1" xfId="0" applyNumberFormat="1" applyBorder="1"/>
    <xf numFmtId="0" fontId="2" fillId="0" borderId="1" xfId="0" applyFont="1" applyBorder="1" applyAlignment="1">
      <alignment horizontal="center" vertical="center"/>
    </xf>
    <xf numFmtId="0" fontId="6" fillId="0" borderId="0" xfId="0" applyFont="1" applyAlignment="1">
      <alignment horizontal="center" vertical="center"/>
    </xf>
    <xf numFmtId="168" fontId="6" fillId="0" borderId="0" xfId="0" applyNumberFormat="1" applyFont="1" applyAlignment="1">
      <alignment horizontal="center" vertical="center"/>
    </xf>
    <xf numFmtId="0" fontId="0" fillId="0" borderId="6" xfId="0" applyBorder="1" applyAlignment="1">
      <alignment horizontal="center" vertical="center"/>
    </xf>
    <xf numFmtId="9" fontId="0" fillId="0" borderId="0" xfId="3" applyFont="1"/>
    <xf numFmtId="14" fontId="0" fillId="2" borderId="1" xfId="0" applyNumberFormat="1" applyFill="1" applyBorder="1" applyProtection="1">
      <protection locked="0"/>
    </xf>
    <xf numFmtId="0" fontId="0" fillId="0" borderId="0" xfId="0" applyAlignment="1">
      <alignment horizontal="right"/>
    </xf>
    <xf numFmtId="14" fontId="0" fillId="0" borderId="14" xfId="0" applyNumberFormat="1" applyBorder="1" applyAlignment="1">
      <alignment horizontal="right"/>
    </xf>
    <xf numFmtId="0" fontId="0" fillId="0" borderId="0" xfId="0" applyAlignment="1">
      <alignment horizontal="left" vertical="top"/>
    </xf>
    <xf numFmtId="0" fontId="8" fillId="0" borderId="17" xfId="0" applyFont="1" applyBorder="1" applyAlignment="1">
      <alignment horizontal="center"/>
    </xf>
    <xf numFmtId="0" fontId="14" fillId="0" borderId="0" xfId="0" applyFont="1"/>
    <xf numFmtId="0" fontId="15" fillId="0" borderId="0" xfId="0" applyFont="1"/>
    <xf numFmtId="0" fontId="2" fillId="0" borderId="18" xfId="0" applyFont="1" applyBorder="1" applyAlignment="1">
      <alignment horizontal="center"/>
    </xf>
    <xf numFmtId="0" fontId="16" fillId="0" borderId="0" xfId="0" applyFont="1"/>
    <xf numFmtId="0" fontId="0" fillId="0" borderId="0" xfId="0" applyAlignment="1">
      <alignment vertical="center"/>
    </xf>
    <xf numFmtId="0" fontId="3" fillId="0" borderId="0" xfId="2" applyBorder="1" applyAlignment="1">
      <alignment horizontal="center" vertical="top"/>
    </xf>
    <xf numFmtId="0" fontId="2" fillId="2" borderId="1" xfId="0" applyFont="1" applyFill="1" applyBorder="1" applyAlignment="1" applyProtection="1">
      <alignment horizontal="center" vertical="center"/>
      <protection locked="0"/>
    </xf>
    <xf numFmtId="14" fontId="0" fillId="0" borderId="7" xfId="0" applyNumberFormat="1" applyBorder="1" applyAlignment="1">
      <alignment horizontal="right"/>
    </xf>
    <xf numFmtId="14" fontId="0" fillId="0" borderId="8" xfId="0" applyNumberFormat="1" applyBorder="1" applyAlignment="1">
      <alignment horizontal="right"/>
    </xf>
    <xf numFmtId="0" fontId="0" fillId="0" borderId="0" xfId="0" applyAlignment="1">
      <alignment wrapText="1"/>
    </xf>
    <xf numFmtId="14" fontId="0" fillId="2" borderId="1" xfId="0" applyNumberFormat="1" applyFill="1" applyBorder="1" applyAlignment="1" applyProtection="1">
      <alignment wrapText="1"/>
      <protection locked="0"/>
    </xf>
    <xf numFmtId="169" fontId="0" fillId="2" borderId="1" xfId="0" applyNumberFormat="1" applyFill="1" applyBorder="1" applyAlignment="1" applyProtection="1">
      <alignment wrapText="1"/>
      <protection locked="0"/>
    </xf>
    <xf numFmtId="49" fontId="0" fillId="2" borderId="1" xfId="0" applyNumberFormat="1" applyFill="1" applyBorder="1" applyProtection="1">
      <protection locked="0"/>
    </xf>
    <xf numFmtId="169" fontId="0" fillId="2" borderId="1" xfId="0" applyNumberFormat="1" applyFill="1" applyBorder="1" applyProtection="1">
      <protection locked="0"/>
    </xf>
    <xf numFmtId="1" fontId="2" fillId="0" borderId="1" xfId="0" applyNumberFormat="1" applyFont="1" applyBorder="1" applyAlignment="1">
      <alignment horizontal="center" vertical="center"/>
    </xf>
    <xf numFmtId="0" fontId="6" fillId="0" borderId="3" xfId="0" applyFont="1" applyBorder="1" applyAlignment="1">
      <alignment horizontal="center" vertical="center"/>
    </xf>
    <xf numFmtId="1" fontId="0" fillId="0" borderId="1" xfId="0" applyNumberFormat="1" applyBorder="1"/>
    <xf numFmtId="0" fontId="0" fillId="0" borderId="1" xfId="0" applyBorder="1"/>
    <xf numFmtId="44" fontId="16" fillId="0" borderId="0" xfId="0" applyNumberFormat="1" applyFont="1"/>
    <xf numFmtId="166" fontId="0" fillId="3" borderId="24" xfId="1" applyNumberFormat="1" applyFont="1" applyFill="1" applyBorder="1" applyProtection="1"/>
    <xf numFmtId="170" fontId="0" fillId="2" borderId="1" xfId="3" applyNumberFormat="1" applyFont="1" applyFill="1" applyBorder="1" applyAlignment="1" applyProtection="1">
      <alignment horizontal="left" vertical="center" indent="1"/>
      <protection locked="0"/>
    </xf>
    <xf numFmtId="0" fontId="0" fillId="0" borderId="1" xfId="0" applyBorder="1" applyAlignment="1">
      <alignment horizontal="center" vertical="center"/>
    </xf>
    <xf numFmtId="0" fontId="0" fillId="0" borderId="0" xfId="0" applyAlignment="1">
      <alignment horizontal="left" vertical="top" wrapText="1"/>
    </xf>
    <xf numFmtId="0" fontId="2" fillId="0" borderId="6" xfId="0" applyFont="1" applyBorder="1" applyAlignment="1">
      <alignment horizontal="center" vertical="center"/>
    </xf>
    <xf numFmtId="9" fontId="0" fillId="0" borderId="12" xfId="0" applyNumberFormat="1" applyBorder="1"/>
    <xf numFmtId="0" fontId="6" fillId="0" borderId="12" xfId="0" applyFont="1" applyBorder="1" applyAlignment="1">
      <alignment wrapText="1"/>
    </xf>
    <xf numFmtId="0" fontId="7" fillId="0" borderId="13" xfId="0" applyFont="1" applyBorder="1" applyAlignment="1">
      <alignment wrapText="1"/>
    </xf>
    <xf numFmtId="0" fontId="16" fillId="0" borderId="0" xfId="0" applyFont="1" applyAlignment="1">
      <alignment wrapText="1"/>
    </xf>
    <xf numFmtId="0" fontId="3" fillId="0" borderId="0" xfId="2" applyFill="1"/>
    <xf numFmtId="0" fontId="2" fillId="0" borderId="13" xfId="0" applyFont="1" applyBorder="1" applyAlignment="1">
      <alignment horizontal="center"/>
    </xf>
    <xf numFmtId="0" fontId="2" fillId="0" borderId="17" xfId="0" applyFont="1" applyBorder="1" applyAlignment="1">
      <alignment horizontal="center"/>
    </xf>
    <xf numFmtId="0" fontId="0" fillId="0" borderId="14" xfId="0" applyBorder="1" applyAlignment="1">
      <alignment horizontal="center" vertical="center"/>
    </xf>
    <xf numFmtId="166" fontId="0" fillId="2" borderId="24" xfId="1" applyNumberFormat="1" applyFont="1" applyFill="1" applyBorder="1" applyAlignment="1" applyProtection="1">
      <alignment horizontal="center" vertical="center"/>
      <protection locked="0"/>
    </xf>
    <xf numFmtId="0" fontId="0" fillId="0" borderId="13" xfId="0" applyBorder="1"/>
    <xf numFmtId="0" fontId="0" fillId="0" borderId="19" xfId="0" applyBorder="1"/>
    <xf numFmtId="0" fontId="2" fillId="0" borderId="19" xfId="0" applyFont="1" applyBorder="1"/>
    <xf numFmtId="0" fontId="0" fillId="0" borderId="19" xfId="0" applyBorder="1" applyAlignment="1">
      <alignment wrapText="1"/>
    </xf>
    <xf numFmtId="0" fontId="0" fillId="0" borderId="21" xfId="0" applyBorder="1"/>
    <xf numFmtId="0" fontId="6" fillId="0" borderId="0" xfId="0" applyFont="1"/>
    <xf numFmtId="44" fontId="16" fillId="3" borderId="0" xfId="1" applyFont="1" applyFill="1" applyBorder="1" applyProtection="1"/>
    <xf numFmtId="0" fontId="0" fillId="0" borderId="0" xfId="0" applyAlignment="1">
      <alignment horizontal="center"/>
    </xf>
    <xf numFmtId="0" fontId="0" fillId="2" borderId="0" xfId="0" applyFill="1"/>
    <xf numFmtId="16" fontId="0" fillId="0" borderId="0" xfId="0" applyNumberFormat="1"/>
    <xf numFmtId="1" fontId="0" fillId="2" borderId="1" xfId="0" applyNumberFormat="1" applyFill="1" applyBorder="1" applyAlignment="1" applyProtection="1">
      <alignment horizontal="center" vertical="center"/>
      <protection locked="0"/>
    </xf>
    <xf numFmtId="14" fontId="0" fillId="3" borderId="1" xfId="0" applyNumberFormat="1" applyFill="1" applyBorder="1"/>
    <xf numFmtId="14" fontId="0" fillId="0" borderId="1" xfId="0" applyNumberFormat="1" applyBorder="1" applyAlignment="1">
      <alignment horizontal="center" vertical="center"/>
    </xf>
    <xf numFmtId="14" fontId="0" fillId="3" borderId="1" xfId="0" applyNumberFormat="1" applyFill="1" applyBorder="1" applyProtection="1">
      <protection locked="0"/>
    </xf>
    <xf numFmtId="171" fontId="0" fillId="2" borderId="1" xfId="0" applyNumberFormat="1" applyFill="1" applyBorder="1" applyAlignment="1" applyProtection="1">
      <alignment wrapText="1"/>
      <protection locked="0"/>
    </xf>
    <xf numFmtId="0" fontId="8" fillId="0" borderId="0" xfId="0" applyFont="1"/>
    <xf numFmtId="0" fontId="2" fillId="0" borderId="7" xfId="0" applyFont="1" applyBorder="1" applyAlignment="1">
      <alignment horizontal="right"/>
    </xf>
    <xf numFmtId="0" fontId="2" fillId="0" borderId="6" xfId="0" applyFont="1" applyBorder="1" applyAlignment="1">
      <alignment horizontal="left"/>
    </xf>
    <xf numFmtId="172" fontId="0" fillId="2" borderId="3" xfId="4" applyNumberFormat="1" applyFont="1" applyFill="1" applyBorder="1" applyAlignment="1" applyProtection="1">
      <alignment horizontal="center"/>
      <protection locked="0"/>
    </xf>
    <xf numFmtId="172" fontId="0" fillId="2" borderId="25" xfId="4" applyNumberFormat="1" applyFont="1" applyFill="1" applyBorder="1" applyAlignment="1" applyProtection="1">
      <alignment horizontal="center"/>
      <protection locked="0"/>
    </xf>
    <xf numFmtId="172" fontId="0" fillId="0" borderId="15" xfId="4" applyNumberFormat="1" applyFont="1" applyBorder="1" applyAlignment="1">
      <alignment horizontal="center" vertical="center"/>
    </xf>
    <xf numFmtId="0" fontId="4" fillId="0" borderId="1" xfId="0" applyFont="1" applyBorder="1"/>
    <xf numFmtId="0" fontId="2" fillId="0" borderId="24" xfId="0" applyFont="1" applyBorder="1"/>
    <xf numFmtId="0" fontId="8" fillId="0" borderId="30" xfId="0" applyFont="1" applyBorder="1" applyAlignment="1">
      <alignment wrapText="1"/>
    </xf>
    <xf numFmtId="0" fontId="8" fillId="0" borderId="31" xfId="0" applyFont="1" applyBorder="1" applyAlignment="1">
      <alignment vertical="center" wrapText="1"/>
    </xf>
    <xf numFmtId="0" fontId="4" fillId="0" borderId="32" xfId="0" applyFont="1" applyBorder="1"/>
    <xf numFmtId="0" fontId="5" fillId="2" borderId="1" xfId="0" applyFont="1" applyFill="1" applyBorder="1" applyAlignment="1" applyProtection="1">
      <alignment wrapText="1"/>
      <protection locked="0"/>
    </xf>
    <xf numFmtId="49" fontId="5" fillId="2" borderId="1" xfId="0" applyNumberFormat="1" applyFont="1" applyFill="1" applyBorder="1" applyAlignment="1" applyProtection="1">
      <alignment wrapText="1"/>
      <protection locked="0"/>
    </xf>
    <xf numFmtId="0" fontId="0" fillId="0" borderId="3" xfId="0" applyBorder="1" applyAlignment="1">
      <alignment horizontal="center" vertical="center"/>
    </xf>
    <xf numFmtId="1" fontId="0" fillId="2" borderId="3" xfId="0" applyNumberFormat="1" applyFill="1" applyBorder="1" applyAlignment="1" applyProtection="1">
      <alignment horizontal="center" vertical="center"/>
      <protection locked="0"/>
    </xf>
    <xf numFmtId="171" fontId="0" fillId="2" borderId="1" xfId="1" applyNumberFormat="1" applyFont="1" applyFill="1" applyBorder="1" applyProtection="1">
      <protection locked="0"/>
    </xf>
    <xf numFmtId="0" fontId="19" fillId="0" borderId="11" xfId="0" applyFont="1" applyBorder="1"/>
    <xf numFmtId="0" fontId="0" fillId="6" borderId="1" xfId="0" applyFill="1" applyBorder="1"/>
    <xf numFmtId="14" fontId="5" fillId="3" borderId="1" xfId="0" applyNumberFormat="1" applyFont="1" applyFill="1" applyBorder="1" applyAlignment="1">
      <alignment horizontal="center" vertical="center"/>
    </xf>
    <xf numFmtId="0" fontId="0" fillId="7" borderId="1" xfId="0" applyFill="1" applyBorder="1"/>
    <xf numFmtId="0" fontId="5" fillId="0" borderId="19" xfId="0" applyFont="1" applyBorder="1" applyAlignment="1">
      <alignment wrapText="1"/>
    </xf>
    <xf numFmtId="0" fontId="0" fillId="8" borderId="34" xfId="0" applyFill="1" applyBorder="1"/>
    <xf numFmtId="14" fontId="0" fillId="0" borderId="34" xfId="0" applyNumberFormat="1" applyBorder="1" applyAlignment="1">
      <alignment horizontal="center" vertical="center"/>
    </xf>
    <xf numFmtId="14" fontId="0" fillId="0" borderId="31" xfId="0" applyNumberFormat="1" applyBorder="1" applyAlignment="1">
      <alignment horizontal="center" vertical="center"/>
    </xf>
    <xf numFmtId="1" fontId="0" fillId="2" borderId="35" xfId="0" applyNumberFormat="1" applyFill="1" applyBorder="1" applyAlignment="1" applyProtection="1">
      <alignment horizontal="center" vertical="center"/>
      <protection locked="0"/>
    </xf>
    <xf numFmtId="172" fontId="0" fillId="2" borderId="1" xfId="4" applyNumberFormat="1" applyFont="1" applyFill="1" applyBorder="1" applyAlignment="1" applyProtection="1">
      <alignment horizontal="right" vertical="center"/>
      <protection locked="0"/>
    </xf>
    <xf numFmtId="9" fontId="2" fillId="0" borderId="0" xfId="0" applyNumberFormat="1" applyFont="1"/>
    <xf numFmtId="2" fontId="0" fillId="2" borderId="1" xfId="0" applyNumberFormat="1" applyFill="1" applyBorder="1" applyProtection="1">
      <protection locked="0"/>
    </xf>
    <xf numFmtId="0" fontId="3" fillId="0" borderId="1" xfId="2" applyBorder="1" applyAlignment="1">
      <alignment horizontal="center" vertical="center"/>
    </xf>
    <xf numFmtId="0" fontId="21" fillId="0" borderId="0" xfId="0" applyFont="1" applyAlignment="1">
      <alignment wrapText="1"/>
    </xf>
    <xf numFmtId="49" fontId="0" fillId="0" borderId="0" xfId="0" applyNumberFormat="1" applyAlignment="1">
      <alignment horizontal="center" vertical="center"/>
    </xf>
    <xf numFmtId="14" fontId="2" fillId="2" borderId="1" xfId="0" applyNumberFormat="1" applyFont="1" applyFill="1" applyBorder="1" applyProtection="1">
      <protection locked="0"/>
    </xf>
    <xf numFmtId="0" fontId="22" fillId="0" borderId="0" xfId="0" applyFont="1"/>
    <xf numFmtId="0" fontId="0" fillId="0" borderId="11" xfId="0" applyBorder="1"/>
    <xf numFmtId="0" fontId="3" fillId="0" borderId="18" xfId="2" applyBorder="1"/>
    <xf numFmtId="0" fontId="0" fillId="0" borderId="22" xfId="0" applyBorder="1"/>
    <xf numFmtId="0" fontId="0" fillId="0" borderId="7" xfId="0" applyBorder="1"/>
    <xf numFmtId="0" fontId="0" fillId="0" borderId="6" xfId="0" applyBorder="1"/>
    <xf numFmtId="0" fontId="0" fillId="0" borderId="20" xfId="0" applyBorder="1"/>
    <xf numFmtId="0" fontId="0" fillId="0" borderId="36" xfId="0" applyBorder="1"/>
    <xf numFmtId="0" fontId="0" fillId="0" borderId="0" xfId="0" applyAlignment="1">
      <alignment horizontal="left" vertical="center"/>
    </xf>
    <xf numFmtId="170" fontId="0" fillId="2" borderId="3" xfId="3" applyNumberFormat="1" applyFont="1" applyFill="1" applyBorder="1" applyProtection="1">
      <protection locked="0"/>
    </xf>
    <xf numFmtId="0" fontId="2" fillId="0" borderId="0" xfId="0" applyFont="1" applyAlignment="1">
      <alignment wrapText="1"/>
    </xf>
    <xf numFmtId="0" fontId="6" fillId="0" borderId="0" xfId="0" applyFont="1" applyAlignment="1">
      <alignment wrapText="1"/>
    </xf>
    <xf numFmtId="9" fontId="0" fillId="2" borderId="6" xfId="0" applyNumberFormat="1" applyFill="1" applyBorder="1"/>
    <xf numFmtId="0" fontId="9" fillId="0" borderId="2" xfId="0" applyFont="1" applyBorder="1" applyAlignment="1">
      <alignment wrapText="1"/>
    </xf>
    <xf numFmtId="44" fontId="9" fillId="0" borderId="3" xfId="1" applyFont="1" applyBorder="1"/>
    <xf numFmtId="0" fontId="21" fillId="0" borderId="0" xfId="0" applyFont="1"/>
    <xf numFmtId="0" fontId="23" fillId="0" borderId="0" xfId="0" applyFont="1"/>
    <xf numFmtId="44" fontId="2" fillId="0" borderId="3" xfId="0" applyNumberFormat="1" applyFont="1" applyBorder="1" applyAlignment="1">
      <alignment horizontal="center" vertical="top" wrapText="1"/>
    </xf>
    <xf numFmtId="0" fontId="24" fillId="0" borderId="3" xfId="0" applyFont="1" applyBorder="1" applyAlignment="1">
      <alignment horizontal="right"/>
    </xf>
    <xf numFmtId="0" fontId="24" fillId="0" borderId="3" xfId="0" applyFont="1" applyBorder="1" applyAlignment="1">
      <alignment horizontal="right" vertical="center" wrapText="1"/>
    </xf>
    <xf numFmtId="44" fontId="0" fillId="0" borderId="14" xfId="1" applyFont="1" applyBorder="1"/>
    <xf numFmtId="0" fontId="8" fillId="3" borderId="14" xfId="0" applyFont="1" applyFill="1" applyBorder="1" applyAlignment="1">
      <alignment horizontal="center" vertical="center" wrapText="1"/>
    </xf>
    <xf numFmtId="0" fontId="8" fillId="3" borderId="14" xfId="0" applyFont="1" applyFill="1" applyBorder="1" applyAlignment="1">
      <alignment horizontal="center" vertical="center"/>
    </xf>
    <xf numFmtId="44" fontId="0" fillId="0" borderId="6" xfId="0" applyNumberFormat="1" applyBorder="1" applyAlignment="1">
      <alignment horizontal="center" vertical="center"/>
    </xf>
    <xf numFmtId="0" fontId="9" fillId="0" borderId="37" xfId="0" applyFont="1" applyBorder="1" applyAlignment="1">
      <alignment horizontal="center"/>
    </xf>
    <xf numFmtId="44" fontId="5" fillId="2" borderId="1" xfId="1" applyFont="1" applyFill="1" applyBorder="1" applyProtection="1">
      <protection locked="0"/>
    </xf>
    <xf numFmtId="165" fontId="25" fillId="0" borderId="1" xfId="1" applyNumberFormat="1" applyFont="1" applyBorder="1"/>
    <xf numFmtId="0" fontId="26" fillId="0" borderId="0" xfId="0" applyFont="1"/>
    <xf numFmtId="0" fontId="2" fillId="0" borderId="17" xfId="0" applyFont="1" applyBorder="1" applyAlignment="1">
      <alignment horizontal="center" vertical="center"/>
    </xf>
    <xf numFmtId="0" fontId="7" fillId="0" borderId="14" xfId="0" applyFont="1" applyBorder="1" applyAlignment="1">
      <alignment horizontal="center" vertical="center" wrapText="1"/>
    </xf>
    <xf numFmtId="0" fontId="5" fillId="0" borderId="14" xfId="0" applyFont="1" applyBorder="1" applyAlignment="1">
      <alignment horizontal="center" vertical="center" wrapText="1"/>
    </xf>
    <xf numFmtId="44" fontId="5" fillId="0" borderId="0" xfId="1" applyFont="1"/>
    <xf numFmtId="0" fontId="2" fillId="0" borderId="0" xfId="0" applyFont="1" applyAlignment="1">
      <alignment horizontal="right" wrapText="1"/>
    </xf>
    <xf numFmtId="44" fontId="8" fillId="0" borderId="25" xfId="1" applyFont="1" applyBorder="1"/>
    <xf numFmtId="44" fontId="7" fillId="0" borderId="8" xfId="0" applyNumberFormat="1" applyFont="1" applyBorder="1"/>
    <xf numFmtId="44" fontId="6" fillId="0" borderId="0" xfId="0" applyNumberFormat="1" applyFont="1"/>
    <xf numFmtId="164" fontId="27" fillId="3" borderId="1" xfId="1" applyNumberFormat="1" applyFont="1" applyFill="1" applyBorder="1"/>
    <xf numFmtId="0" fontId="7" fillId="0" borderId="14" xfId="0" applyFont="1" applyBorder="1" applyAlignment="1">
      <alignment horizontal="center" vertical="center"/>
    </xf>
    <xf numFmtId="44" fontId="2" fillId="0" borderId="39" xfId="0" applyNumberFormat="1" applyFont="1" applyBorder="1" applyAlignment="1">
      <alignment horizontal="center" vertical="top" wrapText="1"/>
    </xf>
    <xf numFmtId="0" fontId="0" fillId="2" borderId="1" xfId="0" applyFill="1" applyBorder="1" applyAlignment="1" applyProtection="1">
      <alignment wrapText="1"/>
      <protection locked="0"/>
    </xf>
    <xf numFmtId="0" fontId="4" fillId="0" borderId="7" xfId="0" applyFont="1" applyBorder="1" applyAlignment="1">
      <alignment horizontal="center" wrapText="1"/>
    </xf>
    <xf numFmtId="0" fontId="9" fillId="0" borderId="7" xfId="0" applyFont="1" applyBorder="1" applyAlignment="1">
      <alignment horizontal="center" wrapText="1"/>
    </xf>
    <xf numFmtId="10" fontId="2" fillId="3" borderId="2" xfId="3"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165" fontId="2" fillId="0" borderId="11" xfId="1" applyNumberFormat="1" applyFont="1" applyBorder="1"/>
    <xf numFmtId="165" fontId="2" fillId="0" borderId="19" xfId="1" applyNumberFormat="1" applyFont="1" applyBorder="1"/>
    <xf numFmtId="6" fontId="0" fillId="2" borderId="30" xfId="0" applyNumberFormat="1" applyFill="1" applyBorder="1" applyProtection="1">
      <protection locked="0"/>
    </xf>
    <xf numFmtId="165" fontId="0" fillId="0" borderId="22" xfId="1" applyNumberFormat="1" applyFont="1" applyBorder="1" applyAlignment="1">
      <alignment horizontal="left"/>
    </xf>
    <xf numFmtId="10" fontId="0" fillId="2" borderId="1" xfId="3" applyNumberFormat="1" applyFont="1" applyFill="1" applyBorder="1" applyProtection="1">
      <protection locked="0"/>
    </xf>
    <xf numFmtId="0" fontId="2" fillId="0" borderId="12" xfId="0" applyFont="1" applyBorder="1"/>
    <xf numFmtId="0" fontId="7" fillId="0" borderId="0" xfId="0" applyFont="1" applyAlignment="1">
      <alignment wrapText="1"/>
    </xf>
    <xf numFmtId="0" fontId="0" fillId="3" borderId="0" xfId="0" applyFill="1" applyAlignment="1">
      <alignment horizontal="right"/>
    </xf>
    <xf numFmtId="0" fontId="13" fillId="0" borderId="0" xfId="0" applyFont="1" applyAlignment="1">
      <alignment vertical="center"/>
    </xf>
    <xf numFmtId="9" fontId="5" fillId="0" borderId="7" xfId="0" applyNumberFormat="1" applyFont="1" applyBorder="1"/>
    <xf numFmtId="10" fontId="2" fillId="2" borderId="2" xfId="3" applyNumberFormat="1" applyFont="1" applyFill="1" applyBorder="1" applyAlignment="1" applyProtection="1">
      <alignment horizontal="center" vertical="center"/>
      <protection locked="0"/>
    </xf>
    <xf numFmtId="0" fontId="0" fillId="0" borderId="0" xfId="0" applyAlignment="1">
      <alignment horizontal="right" vertical="top" wrapText="1"/>
    </xf>
    <xf numFmtId="0" fontId="0" fillId="0" borderId="1" xfId="0" applyBorder="1" applyAlignment="1">
      <alignment horizontal="center"/>
    </xf>
    <xf numFmtId="0" fontId="6" fillId="0" borderId="1" xfId="0" applyFont="1" applyBorder="1" applyAlignment="1">
      <alignment horizontal="center" vertical="center"/>
    </xf>
    <xf numFmtId="167" fontId="0" fillId="0" borderId="7" xfId="0" applyNumberFormat="1" applyBorder="1" applyAlignment="1">
      <alignment horizontal="center"/>
    </xf>
    <xf numFmtId="167" fontId="0" fillId="0" borderId="6" xfId="0" applyNumberFormat="1" applyBorder="1" applyAlignment="1">
      <alignment horizontal="center"/>
    </xf>
    <xf numFmtId="0" fontId="9" fillId="0" borderId="0" xfId="0" applyFont="1" applyAlignment="1">
      <alignment horizontal="center" vertical="center" wrapText="1"/>
    </xf>
    <xf numFmtId="0" fontId="9" fillId="0" borderId="23" xfId="0" applyFont="1" applyBorder="1" applyAlignment="1">
      <alignment horizontal="center" vertical="center"/>
    </xf>
    <xf numFmtId="44" fontId="0" fillId="0" borderId="1" xfId="0" applyNumberFormat="1" applyBorder="1" applyAlignment="1">
      <alignment horizontal="center"/>
    </xf>
    <xf numFmtId="0" fontId="3" fillId="0" borderId="18" xfId="2" applyBorder="1" applyAlignment="1">
      <alignment horizontal="left" vertical="top"/>
    </xf>
    <xf numFmtId="0" fontId="2" fillId="0" borderId="18"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9" fontId="0" fillId="0" borderId="11" xfId="0" applyNumberForma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9" fontId="0" fillId="0" borderId="7" xfId="0" applyNumberFormat="1" applyBorder="1" applyAlignment="1">
      <alignment horizontal="center"/>
    </xf>
    <xf numFmtId="9" fontId="0" fillId="0" borderId="8" xfId="0" applyNumberFormat="1" applyBorder="1" applyAlignment="1">
      <alignment horizontal="center"/>
    </xf>
    <xf numFmtId="9" fontId="0" fillId="0" borderId="6" xfId="0" applyNumberFormat="1" applyBorder="1" applyAlignment="1">
      <alignment horizontal="center"/>
    </xf>
    <xf numFmtId="0" fontId="2" fillId="0" borderId="0" xfId="0" applyFont="1" applyAlignment="1">
      <alignment horizontal="center" vertical="top"/>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11" xfId="2" applyBorder="1" applyAlignment="1">
      <alignment horizontal="center"/>
    </xf>
    <xf numFmtId="0" fontId="3" fillId="0" borderId="13" xfId="2" applyBorder="1" applyAlignment="1">
      <alignment horizontal="center"/>
    </xf>
    <xf numFmtId="0" fontId="9" fillId="0" borderId="15" xfId="0" applyFont="1" applyBorder="1" applyAlignment="1">
      <alignment horizontal="center" vertical="center" wrapText="1"/>
    </xf>
    <xf numFmtId="0" fontId="9" fillId="0" borderId="3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4" fontId="1" fillId="0" borderId="1" xfId="1" applyFont="1" applyBorder="1" applyAlignment="1">
      <alignment vertical="center"/>
    </xf>
    <xf numFmtId="44" fontId="0" fillId="0" borderId="7" xfId="0" applyNumberFormat="1" applyBorder="1" applyAlignment="1">
      <alignment horizontal="center"/>
    </xf>
    <xf numFmtId="44" fontId="0" fillId="0" borderId="6" xfId="0" applyNumberFormat="1" applyBorder="1" applyAlignment="1">
      <alignment horizontal="center"/>
    </xf>
    <xf numFmtId="0" fontId="0" fillId="2" borderId="24" xfId="0" applyFill="1" applyBorder="1" applyAlignment="1" applyProtection="1">
      <alignment horizontal="left" wrapText="1"/>
      <protection locked="0"/>
    </xf>
    <xf numFmtId="0" fontId="0" fillId="2" borderId="41" xfId="0" applyFill="1" applyBorder="1" applyAlignment="1" applyProtection="1">
      <alignment horizontal="left" wrapText="1"/>
      <protection locked="0"/>
    </xf>
    <xf numFmtId="0" fontId="0" fillId="2" borderId="32" xfId="0" applyFill="1" applyBorder="1" applyAlignment="1" applyProtection="1">
      <alignment horizontal="left" wrapText="1"/>
      <protection locked="0"/>
    </xf>
    <xf numFmtId="0" fontId="2" fillId="0" borderId="15" xfId="0" applyFont="1" applyBorder="1" applyAlignment="1">
      <alignment horizontal="center" vertical="top" wrapText="1"/>
    </xf>
    <xf numFmtId="0" fontId="2" fillId="0" borderId="17" xfId="0" applyFont="1" applyBorder="1" applyAlignment="1">
      <alignment horizontal="center" vertical="top" wrapText="1"/>
    </xf>
    <xf numFmtId="0" fontId="0" fillId="2" borderId="40" xfId="0" applyFill="1" applyBorder="1" applyAlignment="1" applyProtection="1">
      <alignment horizontal="left"/>
      <protection locked="0"/>
    </xf>
    <xf numFmtId="0" fontId="2" fillId="0" borderId="0" xfId="0" applyFont="1" applyAlignment="1">
      <alignment horizontal="center" vertical="top" wrapText="1"/>
    </xf>
    <xf numFmtId="0" fontId="6" fillId="0" borderId="0" xfId="0" applyFont="1" applyAlignment="1">
      <alignment horizontal="center" wrapText="1"/>
    </xf>
    <xf numFmtId="0" fontId="6" fillId="0" borderId="18" xfId="0" applyFont="1" applyBorder="1" applyAlignment="1">
      <alignment horizontal="center" wrapText="1"/>
    </xf>
    <xf numFmtId="0" fontId="20" fillId="0" borderId="7" xfId="0" applyFont="1" applyBorder="1" applyAlignment="1">
      <alignment horizontal="center"/>
    </xf>
    <xf numFmtId="0" fontId="20" fillId="0" borderId="6" xfId="0" applyFont="1" applyBorder="1" applyAlignment="1">
      <alignment horizontal="center"/>
    </xf>
    <xf numFmtId="0" fontId="8"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4" xfId="0" applyFont="1" applyBorder="1" applyAlignment="1">
      <alignment horizontal="center" vertical="center" wrapText="1"/>
    </xf>
    <xf numFmtId="0" fontId="2" fillId="0" borderId="28" xfId="0" applyFont="1" applyBorder="1" applyAlignment="1">
      <alignment horizont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27" xfId="0" applyFont="1" applyBorder="1" applyAlignment="1">
      <alignment horizontal="center"/>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44" fontId="0" fillId="2" borderId="1" xfId="1" applyFont="1" applyFill="1" applyBorder="1" applyAlignment="1" applyProtection="1">
      <alignment horizontal="center"/>
      <protection locked="0"/>
    </xf>
    <xf numFmtId="0" fontId="18" fillId="3" borderId="25" xfId="0" applyFont="1" applyFill="1" applyBorder="1" applyAlignment="1">
      <alignment horizontal="center" vertical="center"/>
    </xf>
    <xf numFmtId="0" fontId="18" fillId="3" borderId="26" xfId="0" applyFont="1" applyFill="1" applyBorder="1" applyAlignment="1">
      <alignment horizontal="center"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10" fontId="2" fillId="3" borderId="2" xfId="3" applyNumberFormat="1" applyFont="1" applyFill="1" applyBorder="1" applyAlignment="1" applyProtection="1">
      <alignment horizontal="center" vertical="center"/>
    </xf>
  </cellXfs>
  <cellStyles count="5">
    <cellStyle name="Hyperlinkki" xfId="2" builtinId="8"/>
    <cellStyle name="Normaali" xfId="0" builtinId="0"/>
    <cellStyle name="Pilkku" xfId="4" builtinId="3"/>
    <cellStyle name="Prosenttia" xfId="3" builtinId="5"/>
    <cellStyle name="Valuutta" xfId="1" builtinId="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1</xdr:row>
      <xdr:rowOff>31749</xdr:rowOff>
    </xdr:from>
    <xdr:to>
      <xdr:col>3</xdr:col>
      <xdr:colOff>388482</xdr:colOff>
      <xdr:row>1</xdr:row>
      <xdr:rowOff>879817</xdr:rowOff>
    </xdr:to>
    <xdr:pic>
      <xdr:nvPicPr>
        <xdr:cNvPr id="2" name="Kuva 1">
          <a:extLst>
            <a:ext uri="{FF2B5EF4-FFF2-40B4-BE49-F238E27FC236}">
              <a16:creationId xmlns:a16="http://schemas.microsoft.com/office/drawing/2014/main" id="{E033D1BD-D4AC-0303-C249-C4827FE219D9}"/>
            </a:ext>
          </a:extLst>
        </xdr:cNvPr>
        <xdr:cNvPicPr>
          <a:picLocks noChangeAspect="1"/>
        </xdr:cNvPicPr>
      </xdr:nvPicPr>
      <xdr:blipFill>
        <a:blip xmlns:r="http://schemas.openxmlformats.org/officeDocument/2006/relationships" r:embed="rId1"/>
        <a:stretch>
          <a:fillRect/>
        </a:stretch>
      </xdr:blipFill>
      <xdr:spPr>
        <a:xfrm>
          <a:off x="31750" y="232832"/>
          <a:ext cx="2801482" cy="848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35720</xdr:colOff>
      <xdr:row>6</xdr:row>
      <xdr:rowOff>11905</xdr:rowOff>
    </xdr:from>
    <xdr:to>
      <xdr:col>38</xdr:col>
      <xdr:colOff>168453</xdr:colOff>
      <xdr:row>34</xdr:row>
      <xdr:rowOff>154782</xdr:rowOff>
    </xdr:to>
    <xdr:pic>
      <xdr:nvPicPr>
        <xdr:cNvPr id="3" name="Kuva 2">
          <a:extLst>
            <a:ext uri="{FF2B5EF4-FFF2-40B4-BE49-F238E27FC236}">
              <a16:creationId xmlns:a16="http://schemas.microsoft.com/office/drawing/2014/main" id="{151C46B5-C927-983C-699A-DBD083F32BED}"/>
            </a:ext>
          </a:extLst>
        </xdr:cNvPr>
        <xdr:cNvPicPr>
          <a:picLocks noChangeAspect="1"/>
        </xdr:cNvPicPr>
      </xdr:nvPicPr>
      <xdr:blipFill>
        <a:blip xmlns:r="http://schemas.openxmlformats.org/officeDocument/2006/relationships" r:embed="rId1"/>
        <a:stretch>
          <a:fillRect/>
        </a:stretch>
      </xdr:blipFill>
      <xdr:spPr>
        <a:xfrm>
          <a:off x="30432376" y="1595436"/>
          <a:ext cx="5823921" cy="5810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71438</xdr:colOff>
      <xdr:row>5</xdr:row>
      <xdr:rowOff>178594</xdr:rowOff>
    </xdr:from>
    <xdr:to>
      <xdr:col>41</xdr:col>
      <xdr:colOff>170100</xdr:colOff>
      <xdr:row>34</xdr:row>
      <xdr:rowOff>48220</xdr:rowOff>
    </xdr:to>
    <xdr:pic>
      <xdr:nvPicPr>
        <xdr:cNvPr id="3" name="Kuva 2">
          <a:extLst>
            <a:ext uri="{FF2B5EF4-FFF2-40B4-BE49-F238E27FC236}">
              <a16:creationId xmlns:a16="http://schemas.microsoft.com/office/drawing/2014/main" id="{B2D434EC-BA78-5780-4F6A-91E49D67C560}"/>
            </a:ext>
          </a:extLst>
        </xdr:cNvPr>
        <xdr:cNvPicPr>
          <a:picLocks noChangeAspect="1"/>
        </xdr:cNvPicPr>
      </xdr:nvPicPr>
      <xdr:blipFill>
        <a:blip xmlns:r="http://schemas.openxmlformats.org/officeDocument/2006/relationships" r:embed="rId1"/>
        <a:stretch>
          <a:fillRect/>
        </a:stretch>
      </xdr:blipFill>
      <xdr:spPr>
        <a:xfrm>
          <a:off x="32980313" y="1535907"/>
          <a:ext cx="6206568" cy="5739407"/>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zoomScale="80" zoomScaleNormal="80" zoomScaleSheetLayoutView="50" workbookViewId="0">
      <selection activeCell="E1" sqref="E1"/>
    </sheetView>
  </sheetViews>
  <sheetFormatPr defaultRowHeight="15" x14ac:dyDescent="0.25"/>
  <cols>
    <col min="2" max="2" width="18.28515625" customWidth="1"/>
    <col min="4" max="4" width="11" customWidth="1"/>
    <col min="5" max="5" width="11.42578125" customWidth="1"/>
    <col min="6" max="6" width="10.5703125" customWidth="1"/>
    <col min="8" max="8" width="10.28515625" customWidth="1"/>
  </cols>
  <sheetData>
    <row r="1" spans="1:12" ht="15.75" x14ac:dyDescent="0.25">
      <c r="A1" s="39" t="s">
        <v>126</v>
      </c>
      <c r="D1" t="s">
        <v>123</v>
      </c>
      <c r="E1" s="168" t="s">
        <v>359</v>
      </c>
      <c r="F1" t="s">
        <v>128</v>
      </c>
    </row>
    <row r="2" spans="1:12" ht="72.75" customHeight="1" x14ac:dyDescent="0.25">
      <c r="A2" s="181" t="s">
        <v>124</v>
      </c>
    </row>
    <row r="3" spans="1:12" x14ac:dyDescent="0.25">
      <c r="A3" t="s">
        <v>265</v>
      </c>
      <c r="B3" t="s">
        <v>291</v>
      </c>
    </row>
    <row r="4" spans="1:12" x14ac:dyDescent="0.25">
      <c r="B4" t="s">
        <v>127</v>
      </c>
    </row>
    <row r="5" spans="1:12" x14ac:dyDescent="0.25">
      <c r="B5" t="s">
        <v>224</v>
      </c>
      <c r="L5" s="134" t="s">
        <v>225</v>
      </c>
    </row>
    <row r="6" spans="1:12" x14ac:dyDescent="0.25">
      <c r="B6" s="173" t="s">
        <v>226</v>
      </c>
    </row>
    <row r="8" spans="1:12" x14ac:dyDescent="0.25">
      <c r="A8" t="s">
        <v>227</v>
      </c>
      <c r="B8" t="s">
        <v>136</v>
      </c>
    </row>
    <row r="9" spans="1:12" x14ac:dyDescent="0.25">
      <c r="B9" t="s">
        <v>324</v>
      </c>
    </row>
    <row r="10" spans="1:12" x14ac:dyDescent="0.25">
      <c r="B10" t="s">
        <v>228</v>
      </c>
    </row>
    <row r="12" spans="1:12" x14ac:dyDescent="0.25">
      <c r="A12" t="s">
        <v>229</v>
      </c>
      <c r="B12" s="97" t="s">
        <v>146</v>
      </c>
    </row>
    <row r="13" spans="1:12" x14ac:dyDescent="0.25">
      <c r="B13" s="97" t="s">
        <v>147</v>
      </c>
    </row>
    <row r="14" spans="1:12" x14ac:dyDescent="0.25">
      <c r="B14" s="97" t="s">
        <v>230</v>
      </c>
    </row>
    <row r="15" spans="1:12" x14ac:dyDescent="0.25">
      <c r="B15" s="97"/>
    </row>
    <row r="16" spans="1:12" x14ac:dyDescent="0.25">
      <c r="B16" s="97" t="s">
        <v>270</v>
      </c>
    </row>
    <row r="17" spans="1:8" x14ac:dyDescent="0.25">
      <c r="B17" t="s">
        <v>271</v>
      </c>
    </row>
    <row r="19" spans="1:8" x14ac:dyDescent="0.25">
      <c r="A19" s="135" t="s">
        <v>231</v>
      </c>
      <c r="B19" t="s">
        <v>142</v>
      </c>
    </row>
    <row r="20" spans="1:8" x14ac:dyDescent="0.25">
      <c r="B20" t="s">
        <v>143</v>
      </c>
    </row>
    <row r="21" spans="1:8" x14ac:dyDescent="0.25">
      <c r="B21" t="s">
        <v>144</v>
      </c>
    </row>
    <row r="22" spans="1:8" x14ac:dyDescent="0.25">
      <c r="B22" t="s">
        <v>266</v>
      </c>
    </row>
    <row r="23" spans="1:8" ht="15.75" thickBot="1" x14ac:dyDescent="0.3"/>
    <row r="24" spans="1:8" x14ac:dyDescent="0.25">
      <c r="A24" t="s">
        <v>232</v>
      </c>
      <c r="B24" s="174" t="s">
        <v>145</v>
      </c>
      <c r="C24" s="69"/>
      <c r="D24" s="69"/>
      <c r="E24" s="69"/>
      <c r="F24" s="69"/>
      <c r="G24" s="69"/>
      <c r="H24" s="126"/>
    </row>
    <row r="25" spans="1:8" ht="15.75" thickBot="1" x14ac:dyDescent="0.3">
      <c r="B25" s="130" t="s">
        <v>129</v>
      </c>
      <c r="C25" s="74"/>
      <c r="D25" s="74"/>
      <c r="E25" s="74"/>
      <c r="F25" s="74"/>
      <c r="G25" s="175" t="s">
        <v>233</v>
      </c>
      <c r="H25" s="176"/>
    </row>
    <row r="26" spans="1:8" x14ac:dyDescent="0.25">
      <c r="G26" s="2"/>
    </row>
    <row r="27" spans="1:8" x14ac:dyDescent="0.25">
      <c r="A27" t="s">
        <v>234</v>
      </c>
      <c r="B27" t="s">
        <v>235</v>
      </c>
    </row>
    <row r="29" spans="1:8" x14ac:dyDescent="0.25">
      <c r="A29" t="s">
        <v>236</v>
      </c>
      <c r="B29" t="s">
        <v>237</v>
      </c>
    </row>
    <row r="30" spans="1:8" x14ac:dyDescent="0.25">
      <c r="B30" t="s">
        <v>238</v>
      </c>
    </row>
    <row r="31" spans="1:8" x14ac:dyDescent="0.25">
      <c r="A31" t="s">
        <v>239</v>
      </c>
      <c r="B31" t="s">
        <v>240</v>
      </c>
    </row>
    <row r="33" spans="1:9" x14ac:dyDescent="0.25">
      <c r="A33" t="s">
        <v>241</v>
      </c>
      <c r="B33" t="s">
        <v>267</v>
      </c>
    </row>
    <row r="34" spans="1:9" x14ac:dyDescent="0.25">
      <c r="B34" t="s">
        <v>268</v>
      </c>
    </row>
    <row r="35" spans="1:9" ht="15.75" thickBot="1" x14ac:dyDescent="0.3">
      <c r="B35" t="s">
        <v>269</v>
      </c>
    </row>
    <row r="36" spans="1:9" ht="15.75" thickBot="1" x14ac:dyDescent="0.3">
      <c r="B36" s="177" t="s">
        <v>128</v>
      </c>
      <c r="C36" s="178"/>
    </row>
    <row r="38" spans="1:9" x14ac:dyDescent="0.25">
      <c r="B38" t="s">
        <v>290</v>
      </c>
    </row>
    <row r="39" spans="1:9" x14ac:dyDescent="0.25">
      <c r="B39" t="s">
        <v>148</v>
      </c>
    </row>
    <row r="40" spans="1:9" x14ac:dyDescent="0.25">
      <c r="B40" t="s">
        <v>149</v>
      </c>
    </row>
    <row r="41" spans="1:9" ht="15.75" thickBot="1" x14ac:dyDescent="0.3"/>
    <row r="42" spans="1:9" x14ac:dyDescent="0.25">
      <c r="A42" s="174"/>
      <c r="B42" s="69" t="s">
        <v>242</v>
      </c>
      <c r="C42" s="69"/>
      <c r="D42" s="69"/>
      <c r="E42" s="222" t="s">
        <v>344</v>
      </c>
      <c r="F42" s="69"/>
      <c r="G42" s="69"/>
      <c r="H42" s="69"/>
      <c r="I42" s="126"/>
    </row>
    <row r="43" spans="1:9" x14ac:dyDescent="0.25">
      <c r="A43" s="127"/>
      <c r="B43" t="s">
        <v>150</v>
      </c>
      <c r="E43" s="221">
        <v>0.255</v>
      </c>
      <c r="I43" s="179"/>
    </row>
    <row r="44" spans="1:9" x14ac:dyDescent="0.25">
      <c r="A44" s="127"/>
      <c r="B44" t="s">
        <v>8</v>
      </c>
      <c r="C44" s="136">
        <v>1</v>
      </c>
      <c r="E44" s="221">
        <v>0.13500000000000001</v>
      </c>
      <c r="I44" s="179"/>
    </row>
    <row r="45" spans="1:9" x14ac:dyDescent="0.25">
      <c r="A45" s="127"/>
      <c r="B45" t="s">
        <v>9</v>
      </c>
      <c r="C45" s="136">
        <v>1001</v>
      </c>
      <c r="E45" s="221">
        <v>0.1</v>
      </c>
      <c r="I45" s="179"/>
    </row>
    <row r="46" spans="1:9" x14ac:dyDescent="0.25">
      <c r="A46" s="127"/>
      <c r="E46" s="221">
        <v>0.24</v>
      </c>
      <c r="I46" s="179"/>
    </row>
    <row r="47" spans="1:9" x14ac:dyDescent="0.25">
      <c r="A47" s="127"/>
      <c r="E47" s="221">
        <v>0.14000000000000001</v>
      </c>
      <c r="I47" s="179"/>
    </row>
    <row r="48" spans="1:9" x14ac:dyDescent="0.25">
      <c r="A48" s="127"/>
      <c r="E48" s="221">
        <v>0</v>
      </c>
      <c r="I48" s="179"/>
    </row>
    <row r="49" spans="1:11" x14ac:dyDescent="0.25">
      <c r="A49" s="127"/>
      <c r="E49" s="221"/>
      <c r="I49" s="179"/>
    </row>
    <row r="50" spans="1:11" x14ac:dyDescent="0.25">
      <c r="A50" s="127"/>
      <c r="E50" s="221"/>
      <c r="I50" s="179"/>
    </row>
    <row r="51" spans="1:11" ht="6" customHeight="1" x14ac:dyDescent="0.25">
      <c r="A51" s="127"/>
      <c r="I51" s="179"/>
    </row>
    <row r="52" spans="1:11" x14ac:dyDescent="0.25">
      <c r="A52" s="127"/>
      <c r="B52" t="s">
        <v>243</v>
      </c>
      <c r="I52" s="179"/>
    </row>
    <row r="53" spans="1:11" x14ac:dyDescent="0.25">
      <c r="A53" s="127"/>
      <c r="B53" s="1" t="s">
        <v>244</v>
      </c>
      <c r="C53" s="230" t="s">
        <v>323</v>
      </c>
      <c r="D53" s="230"/>
      <c r="E53" s="229" t="s">
        <v>245</v>
      </c>
      <c r="F53" s="229"/>
      <c r="G53" s="229" t="s">
        <v>246</v>
      </c>
      <c r="H53" s="229"/>
      <c r="I53" s="179"/>
    </row>
    <row r="54" spans="1:11" x14ac:dyDescent="0.25">
      <c r="A54" s="180">
        <v>0</v>
      </c>
      <c r="B54" s="110" t="s">
        <v>247</v>
      </c>
      <c r="C54" s="137"/>
      <c r="D54" s="137"/>
      <c r="E54" s="138" t="s">
        <v>64</v>
      </c>
      <c r="F54" s="138" t="s">
        <v>64</v>
      </c>
      <c r="G54" s="133"/>
      <c r="H54" s="133"/>
      <c r="I54" s="179"/>
    </row>
    <row r="55" spans="1:11" x14ac:dyDescent="0.25">
      <c r="A55" s="180">
        <v>1</v>
      </c>
      <c r="B55" s="110" t="s">
        <v>248</v>
      </c>
      <c r="C55" s="3">
        <f>Tulot!F1</f>
        <v>46023</v>
      </c>
      <c r="D55" s="3">
        <f>Tulot!H1</f>
        <v>46387</v>
      </c>
      <c r="E55" s="138">
        <f>IF(C55&lt;&gt;"",C55,TEXT(G55,"P.K.VVVV"))</f>
        <v>46023</v>
      </c>
      <c r="F55" s="138">
        <f>IF(D55&lt;&gt;"",D55,TEXT(H55,"P.K.VVVV"))</f>
        <v>46387</v>
      </c>
      <c r="I55" s="179"/>
    </row>
    <row r="56" spans="1:11" x14ac:dyDescent="0.25">
      <c r="A56" s="180">
        <v>2</v>
      </c>
      <c r="B56" s="110" t="s">
        <v>249</v>
      </c>
      <c r="C56" s="88"/>
      <c r="D56" s="88"/>
      <c r="E56" s="138" t="str">
        <f>IF(C56&lt;&gt;"",C56,CONCATENATE(G56,Tulot!$D$1))</f>
        <v>1.1.2026</v>
      </c>
      <c r="F56" s="138" t="str">
        <f>IF(D56&lt;&gt;"",D56,CONCATENATE(H56,Tulot!$D$1))</f>
        <v>31.3.2026</v>
      </c>
      <c r="G56" s="171" t="s">
        <v>299</v>
      </c>
      <c r="H56" s="171" t="s">
        <v>300</v>
      </c>
      <c r="I56" s="179"/>
      <c r="J56" s="171"/>
      <c r="K56" s="171"/>
    </row>
    <row r="57" spans="1:11" x14ac:dyDescent="0.25">
      <c r="A57" s="180">
        <v>3</v>
      </c>
      <c r="B57" s="110" t="s">
        <v>250</v>
      </c>
      <c r="C57" s="88"/>
      <c r="D57" s="88"/>
      <c r="E57" s="138" t="str">
        <f>IF(C57&lt;&gt;"",C57,CONCATENATE(G57,Tulot!$D$1))</f>
        <v>1.4.2026</v>
      </c>
      <c r="F57" s="138" t="str">
        <f>IF(D57&lt;&gt;"",D57,CONCATENATE(H57,Tulot!$D$1))</f>
        <v>30.6.2026</v>
      </c>
      <c r="G57" s="171" t="s">
        <v>301</v>
      </c>
      <c r="H57" s="171" t="s">
        <v>314</v>
      </c>
      <c r="I57" s="179"/>
      <c r="J57" s="171"/>
      <c r="K57" s="171"/>
    </row>
    <row r="58" spans="1:11" x14ac:dyDescent="0.25">
      <c r="A58" s="180">
        <v>4</v>
      </c>
      <c r="B58" s="110" t="s">
        <v>251</v>
      </c>
      <c r="C58" s="88"/>
      <c r="D58" s="88"/>
      <c r="E58" s="138" t="str">
        <f>IF(C58&lt;&gt;"",C58,CONCATENATE(G58,Tulot!$D$1))</f>
        <v>1.7.2026</v>
      </c>
      <c r="F58" s="138" t="str">
        <f>IF(D58&lt;&gt;"",D58,CONCATENATE(H58,Tulot!$D$1))</f>
        <v>30.9.2026</v>
      </c>
      <c r="G58" s="171" t="s">
        <v>302</v>
      </c>
      <c r="H58" s="171" t="s">
        <v>303</v>
      </c>
      <c r="I58" s="179"/>
      <c r="J58" s="171"/>
      <c r="K58" s="171"/>
    </row>
    <row r="59" spans="1:11" x14ac:dyDescent="0.25">
      <c r="A59" s="180">
        <v>5</v>
      </c>
      <c r="B59" s="110" t="s">
        <v>252</v>
      </c>
      <c r="C59" s="88"/>
      <c r="D59" s="88"/>
      <c r="E59" s="138" t="str">
        <f>IF(C59&lt;&gt;"",C59,CONCATENATE(G59,Tulot!$D$1))</f>
        <v>1.10.2026</v>
      </c>
      <c r="F59" s="138" t="str">
        <f>IF(D59&lt;&gt;"",D59,CONCATENATE(H59,Tulot!$D$1))</f>
        <v>31.12.2026</v>
      </c>
      <c r="G59" s="171" t="s">
        <v>304</v>
      </c>
      <c r="H59" s="171" t="s">
        <v>305</v>
      </c>
      <c r="I59" s="179"/>
      <c r="J59" s="171"/>
      <c r="K59" s="171"/>
    </row>
    <row r="60" spans="1:11" x14ac:dyDescent="0.25">
      <c r="A60" s="180">
        <v>6</v>
      </c>
      <c r="B60" s="110" t="s">
        <v>253</v>
      </c>
      <c r="C60" s="88"/>
      <c r="D60" s="88"/>
      <c r="E60" s="138" t="str">
        <f>IF(C60&lt;&gt;"",C60,CONCATENATE(G60,Tulot!$D$1))</f>
        <v>1.1.2026</v>
      </c>
      <c r="F60" s="138" t="str">
        <f>IF(D60&lt;&gt;"",D60,CONCATENATE(H60,Tulot!$D$1))</f>
        <v>31.1.2026</v>
      </c>
      <c r="G60" s="171" t="s">
        <v>299</v>
      </c>
      <c r="H60" s="171" t="s">
        <v>306</v>
      </c>
      <c r="I60" s="179"/>
      <c r="J60" s="171"/>
      <c r="K60" s="171"/>
    </row>
    <row r="61" spans="1:11" x14ac:dyDescent="0.25">
      <c r="A61" s="180">
        <v>7</v>
      </c>
      <c r="B61" s="110" t="s">
        <v>254</v>
      </c>
      <c r="C61" s="88"/>
      <c r="D61" s="88"/>
      <c r="E61" s="138" t="str">
        <f>IF(C61&lt;&gt;"",C61,CONCATENATE(G61,Tulot!$D$1))</f>
        <v>1.2.2026</v>
      </c>
      <c r="F61" s="138" t="str">
        <f>IF(D61&lt;&gt;"",D61,CONCATENATE(H61,Tulot!$D$1))</f>
        <v>28.2.2026</v>
      </c>
      <c r="G61" s="171" t="s">
        <v>307</v>
      </c>
      <c r="H61" s="171" t="s">
        <v>308</v>
      </c>
      <c r="I61" s="179"/>
    </row>
    <row r="62" spans="1:11" x14ac:dyDescent="0.25">
      <c r="A62" s="180">
        <v>8</v>
      </c>
      <c r="B62" s="110" t="s">
        <v>255</v>
      </c>
      <c r="C62" s="88"/>
      <c r="D62" s="88"/>
      <c r="E62" s="138" t="str">
        <f>IF(C62&lt;&gt;"",C62,CONCATENATE(G62,Tulot!$D$1))</f>
        <v>1.3.2026</v>
      </c>
      <c r="F62" s="138" t="str">
        <f>IF(D62&lt;&gt;"",D62,CONCATENATE(H62,Tulot!$D$1))</f>
        <v>31.3.2026</v>
      </c>
      <c r="G62" s="171" t="s">
        <v>309</v>
      </c>
      <c r="H62" s="171" t="s">
        <v>300</v>
      </c>
      <c r="I62" s="179"/>
    </row>
    <row r="63" spans="1:11" x14ac:dyDescent="0.25">
      <c r="A63" s="180">
        <v>9</v>
      </c>
      <c r="B63" s="110" t="s">
        <v>256</v>
      </c>
      <c r="C63" s="88"/>
      <c r="D63" s="88"/>
      <c r="E63" s="138" t="str">
        <f>IF(C63&lt;&gt;"",C63,CONCATENATE(G63,Tulot!$D$1))</f>
        <v>1.4.2026</v>
      </c>
      <c r="F63" s="138" t="str">
        <f>IF(D63&lt;&gt;"",D63,CONCATENATE(H63,Tulot!$D$1))</f>
        <v>30.4.2026</v>
      </c>
      <c r="G63" s="171" t="s">
        <v>301</v>
      </c>
      <c r="H63" s="171" t="s">
        <v>310</v>
      </c>
      <c r="I63" s="179"/>
    </row>
    <row r="64" spans="1:11" x14ac:dyDescent="0.25">
      <c r="A64" s="180">
        <v>10</v>
      </c>
      <c r="B64" s="110" t="s">
        <v>257</v>
      </c>
      <c r="C64" s="88"/>
      <c r="D64" s="88"/>
      <c r="E64" s="138" t="str">
        <f>IF(C64&lt;&gt;"",C64,CONCATENATE(G64,Tulot!$D$1))</f>
        <v>1.5.2026</v>
      </c>
      <c r="F64" s="138" t="str">
        <f>IF(D64&lt;&gt;"",D64,CONCATENATE(H64,Tulot!$D$1))</f>
        <v>31.5.2026</v>
      </c>
      <c r="G64" s="171" t="s">
        <v>311</v>
      </c>
      <c r="H64" s="171" t="s">
        <v>312</v>
      </c>
      <c r="I64" s="179"/>
    </row>
    <row r="65" spans="1:9" x14ac:dyDescent="0.25">
      <c r="A65" s="180">
        <v>11</v>
      </c>
      <c r="B65" s="110" t="s">
        <v>258</v>
      </c>
      <c r="C65" s="88"/>
      <c r="D65" s="88"/>
      <c r="E65" s="138" t="str">
        <f>IF(C65&lt;&gt;"",C65,CONCATENATE(G65,Tulot!$D$1))</f>
        <v>1.6.2026</v>
      </c>
      <c r="F65" s="138" t="str">
        <f>IF(D65&lt;&gt;"",D65,CONCATENATE(H65,Tulot!$D$1))</f>
        <v>30.6.2026</v>
      </c>
      <c r="G65" s="171" t="s">
        <v>313</v>
      </c>
      <c r="H65" s="171" t="s">
        <v>314</v>
      </c>
      <c r="I65" s="179"/>
    </row>
    <row r="66" spans="1:9" x14ac:dyDescent="0.25">
      <c r="A66" s="180">
        <v>12</v>
      </c>
      <c r="B66" s="110" t="s">
        <v>259</v>
      </c>
      <c r="C66" s="88"/>
      <c r="D66" s="88"/>
      <c r="E66" s="138" t="str">
        <f>IF(C66&lt;&gt;"",C66,CONCATENATE(G66,Tulot!$D$1))</f>
        <v>1.7.2026</v>
      </c>
      <c r="F66" s="138" t="str">
        <f>IF(D66&lt;&gt;"",D66,CONCATENATE(H66,Tulot!$D$1))</f>
        <v>31.7.2026</v>
      </c>
      <c r="G66" s="171" t="s">
        <v>302</v>
      </c>
      <c r="H66" s="171" t="s">
        <v>315</v>
      </c>
      <c r="I66" s="179"/>
    </row>
    <row r="67" spans="1:9" x14ac:dyDescent="0.25">
      <c r="A67" s="180">
        <v>13</v>
      </c>
      <c r="B67" s="110" t="s">
        <v>260</v>
      </c>
      <c r="C67" s="88"/>
      <c r="D67" s="88"/>
      <c r="E67" s="138" t="str">
        <f>IF(C67&lt;&gt;"",C67,CONCATENATE(G67,Tulot!$D$1))</f>
        <v>1.8.2026</v>
      </c>
      <c r="F67" s="138" t="str">
        <f>IF(D67&lt;&gt;"",D67,CONCATENATE(H67,Tulot!$D$1))</f>
        <v>31.8.2026</v>
      </c>
      <c r="G67" s="171" t="s">
        <v>316</v>
      </c>
      <c r="H67" s="171" t="s">
        <v>317</v>
      </c>
      <c r="I67" s="179"/>
    </row>
    <row r="68" spans="1:9" x14ac:dyDescent="0.25">
      <c r="A68" s="180">
        <v>14</v>
      </c>
      <c r="B68" s="110" t="s">
        <v>261</v>
      </c>
      <c r="C68" s="88"/>
      <c r="D68" s="88"/>
      <c r="E68" s="138" t="str">
        <f>IF(C68&lt;&gt;"",C68,CONCATENATE(G68,Tulot!$D$1))</f>
        <v>1.9.2026</v>
      </c>
      <c r="F68" s="138" t="str">
        <f>IF(D68&lt;&gt;"",D68,CONCATENATE(H68,Tulot!$D$1))</f>
        <v>30.9.2026</v>
      </c>
      <c r="G68" s="171" t="s">
        <v>318</v>
      </c>
      <c r="H68" s="171" t="s">
        <v>303</v>
      </c>
      <c r="I68" s="179"/>
    </row>
    <row r="69" spans="1:9" x14ac:dyDescent="0.25">
      <c r="A69" s="180">
        <v>15</v>
      </c>
      <c r="B69" s="110" t="s">
        <v>262</v>
      </c>
      <c r="C69" s="88"/>
      <c r="D69" s="88"/>
      <c r="E69" s="138" t="str">
        <f>IF(C69&lt;&gt;"",C69,CONCATENATE(G69,Tulot!$D$1))</f>
        <v>1.10.2026</v>
      </c>
      <c r="F69" s="138" t="str">
        <f>IF(D69&lt;&gt;"",D69,CONCATENATE(H69,Tulot!$D$1))</f>
        <v>31.10.2026</v>
      </c>
      <c r="G69" s="171" t="s">
        <v>304</v>
      </c>
      <c r="H69" s="171" t="s">
        <v>319</v>
      </c>
      <c r="I69" s="179"/>
    </row>
    <row r="70" spans="1:9" x14ac:dyDescent="0.25">
      <c r="A70" s="180">
        <v>16</v>
      </c>
      <c r="B70" s="110" t="s">
        <v>263</v>
      </c>
      <c r="C70" s="88"/>
      <c r="D70" s="88"/>
      <c r="E70" s="138" t="str">
        <f>IF(C70&lt;&gt;"",C70,CONCATENATE(G70,Tulot!$D$1))</f>
        <v>1.11.2026</v>
      </c>
      <c r="F70" s="138" t="str">
        <f>IF(D70&lt;&gt;"",D70,CONCATENATE(H70,Tulot!$D$1))</f>
        <v>30.11.2026</v>
      </c>
      <c r="G70" s="171" t="s">
        <v>320</v>
      </c>
      <c r="H70" s="171" t="s">
        <v>321</v>
      </c>
      <c r="I70" s="179"/>
    </row>
    <row r="71" spans="1:9" x14ac:dyDescent="0.25">
      <c r="A71" s="180">
        <v>17</v>
      </c>
      <c r="B71" s="110" t="s">
        <v>264</v>
      </c>
      <c r="C71" s="88"/>
      <c r="D71" s="88"/>
      <c r="E71" s="138" t="str">
        <f>IF(C71&lt;&gt;"",C71,CONCATENATE(G71,Tulot!$D$1))</f>
        <v>1.12.2026</v>
      </c>
      <c r="F71" s="138" t="str">
        <f>IF(D71&lt;&gt;"",D71,CONCATENATE(H71,Tulot!$D$1))</f>
        <v>31.12.2026</v>
      </c>
      <c r="G71" s="171" t="s">
        <v>322</v>
      </c>
      <c r="H71" s="171" t="s">
        <v>305</v>
      </c>
      <c r="I71" s="179"/>
    </row>
    <row r="72" spans="1:9" x14ac:dyDescent="0.25">
      <c r="A72" s="180">
        <v>18</v>
      </c>
      <c r="B72" s="110" t="s">
        <v>247</v>
      </c>
      <c r="C72" s="139"/>
      <c r="D72" s="139"/>
      <c r="E72" s="138" t="s">
        <v>64</v>
      </c>
      <c r="F72" s="138" t="s">
        <v>64</v>
      </c>
      <c r="G72" s="171"/>
      <c r="H72" s="171"/>
      <c r="I72" s="179"/>
    </row>
    <row r="73" spans="1:9" x14ac:dyDescent="0.25">
      <c r="A73" s="127"/>
      <c r="I73" s="179"/>
    </row>
    <row r="74" spans="1:9" ht="15.75" thickBot="1" x14ac:dyDescent="0.3">
      <c r="A74" s="130"/>
      <c r="B74" s="74"/>
      <c r="C74" s="74"/>
      <c r="D74" s="74"/>
      <c r="E74" s="74"/>
      <c r="F74" s="74"/>
      <c r="G74" s="74"/>
      <c r="H74" s="74"/>
      <c r="I74" s="176"/>
    </row>
  </sheetData>
  <sheetProtection algorithmName="SHA-512" hashValue="LIiHMij0B1eFqE1PayiQ1/g532vaW4b8a2fIpdHtuIVXFY+cIcGNCtDIxoMrNuYl5mdUtoBWLPzLkwDfjJgArA==" saltValue="fG0nMzCtbyujzZqGE6BqxA==" spinCount="100000" sheet="1" objects="1" scenarios="1" selectLockedCells="1"/>
  <mergeCells count="3">
    <mergeCell ref="E53:F53"/>
    <mergeCell ref="G53:H53"/>
    <mergeCell ref="C53:D53"/>
  </mergeCells>
  <hyperlinks>
    <hyperlink ref="G25" location="Tilinumerot!A1" display="Tilinumerot taulukko" xr:uid="{00000000-0004-0000-0000-000000000000}"/>
  </hyperlinks>
  <pageMargins left="0.7" right="0.7" top="0.75" bottom="0.75" header="0.3" footer="0.3"/>
  <pageSetup paperSize="9" scale="63"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4"/>
  <sheetViews>
    <sheetView zoomScale="80" zoomScaleNormal="80" zoomScaleSheetLayoutView="100" workbookViewId="0">
      <pane ySplit="4" topLeftCell="A5" activePane="bottomLeft" state="frozen"/>
      <selection pane="bottomLeft" activeCell="A5" sqref="A5"/>
    </sheetView>
  </sheetViews>
  <sheetFormatPr defaultRowHeight="15" x14ac:dyDescent="0.25"/>
  <cols>
    <col min="1" max="1" width="10.5703125" customWidth="1"/>
    <col min="2" max="2" width="17.7109375" customWidth="1"/>
    <col min="3" max="3" width="42.28515625" customWidth="1"/>
    <col min="4" max="4" width="16.5703125" customWidth="1"/>
    <col min="5" max="5" width="9.140625" customWidth="1"/>
    <col min="6" max="9" width="15.7109375" customWidth="1"/>
    <col min="10" max="10" width="12.85546875" customWidth="1"/>
    <col min="11" max="11" width="13.5703125" hidden="1" customWidth="1"/>
    <col min="12" max="12" width="15.7109375" customWidth="1"/>
    <col min="13" max="13" width="10.7109375" customWidth="1"/>
    <col min="14" max="23" width="15.5703125" customWidth="1"/>
    <col min="24" max="24" width="20" customWidth="1"/>
    <col min="25" max="25" width="21" customWidth="1"/>
    <col min="26" max="26" width="19.28515625" customWidth="1"/>
    <col min="27" max="27" width="14.7109375" customWidth="1"/>
    <col min="28" max="28" width="14" customWidth="1"/>
    <col min="29" max="29" width="13.28515625" customWidth="1"/>
    <col min="30" max="30" width="12.42578125" customWidth="1"/>
  </cols>
  <sheetData>
    <row r="1" spans="1:30" ht="24" thickBot="1" x14ac:dyDescent="0.4">
      <c r="A1" s="94" t="s">
        <v>8</v>
      </c>
      <c r="C1" s="33" t="s">
        <v>18</v>
      </c>
      <c r="D1" s="216">
        <f>YEAR(F1)</f>
        <v>2026</v>
      </c>
      <c r="E1" s="89" t="s">
        <v>134</v>
      </c>
      <c r="F1" s="172">
        <v>46023</v>
      </c>
      <c r="G1" s="89" t="s">
        <v>135</v>
      </c>
      <c r="H1" s="172">
        <v>46387</v>
      </c>
      <c r="L1" s="84" t="str">
        <f>"Versio "&amp;Ohjeet!E1</f>
        <v>Versio 2025.7</v>
      </c>
      <c r="M1" s="85" t="s">
        <v>124</v>
      </c>
      <c r="N1" s="237" t="s">
        <v>139</v>
      </c>
      <c r="O1" s="237"/>
      <c r="P1" s="237"/>
      <c r="Q1" s="237"/>
      <c r="R1" s="237"/>
      <c r="S1" s="237"/>
      <c r="T1" s="237"/>
      <c r="U1" s="237"/>
      <c r="V1" s="237"/>
      <c r="W1" s="237"/>
      <c r="X1" s="237"/>
      <c r="Y1" s="236" t="s">
        <v>140</v>
      </c>
      <c r="Z1" s="236"/>
      <c r="AA1" s="236"/>
    </row>
    <row r="2" spans="1:30" ht="24" thickBot="1" x14ac:dyDescent="0.4">
      <c r="A2" s="94"/>
      <c r="B2" s="233" t="s">
        <v>295</v>
      </c>
      <c r="C2" s="234"/>
      <c r="D2" s="99"/>
      <c r="E2" s="89"/>
      <c r="L2" s="84"/>
      <c r="M2" s="85"/>
      <c r="N2" s="236" t="s">
        <v>140</v>
      </c>
      <c r="O2" s="236"/>
      <c r="P2" s="236"/>
      <c r="Q2" s="47"/>
      <c r="R2" s="47"/>
      <c r="S2" s="47"/>
      <c r="T2" s="47"/>
      <c r="U2" s="47"/>
      <c r="V2" s="47"/>
      <c r="W2" s="47"/>
      <c r="X2" s="47"/>
      <c r="Y2" s="98"/>
      <c r="Z2" s="98"/>
      <c r="AA2" s="98"/>
    </row>
    <row r="3" spans="1:30" ht="16.5" thickBot="1" x14ac:dyDescent="0.3">
      <c r="A3" s="93" t="str">
        <f>IF(D2&lt;&gt;"","Viimeisin TULON tositenro: "&amp;TEXT(A151,"#.")&amp;" Seuraava TULON tositenro: "&amp;TEXT(A151,"#")+1, "Seuraava TULON tositenro: "&amp;TEXT(A150,"#")+1)</f>
        <v>Seuraava TULON tositenro: 2</v>
      </c>
      <c r="F3" s="239" t="s">
        <v>20</v>
      </c>
      <c r="G3" s="240"/>
      <c r="H3" s="240"/>
      <c r="I3" s="240"/>
      <c r="J3" s="240"/>
      <c r="K3" s="241"/>
      <c r="L3" s="31" t="s">
        <v>14</v>
      </c>
      <c r="M3" s="35" t="s">
        <v>122</v>
      </c>
      <c r="N3" s="242" t="str">
        <f>"ALV netto "&amp;TEXT(F4,"0,0 %")&amp;","&amp;TEXT(I4,"0,0 %")</f>
        <v>ALV netto 25,5 %,24,0 %</v>
      </c>
      <c r="O3" s="243"/>
      <c r="P3" s="244"/>
      <c r="Q3" s="245" t="str">
        <f>"ALV netto "&amp;TEXT(G4,"0,0 % ")&amp;TEXT(J4,"0,0 %")</f>
        <v>ALV netto 13,5 % 14,0 %</v>
      </c>
      <c r="R3" s="246"/>
      <c r="S3" s="247"/>
      <c r="T3" s="226" t="str">
        <f>"ALV netto "&amp;TEXT(H4,"0,0 %")</f>
        <v>ALV netto 10,0 %</v>
      </c>
      <c r="U3" s="245" t="s">
        <v>357</v>
      </c>
      <c r="V3" s="246"/>
      <c r="W3" s="247"/>
      <c r="X3" s="124" t="s">
        <v>345</v>
      </c>
      <c r="Y3" s="122"/>
      <c r="Z3" s="21"/>
      <c r="AA3" s="22" t="s">
        <v>16</v>
      </c>
      <c r="AB3" s="66"/>
    </row>
    <row r="4" spans="1:30" ht="27" customHeight="1" thickBot="1" x14ac:dyDescent="0.3">
      <c r="A4" s="186" t="s">
        <v>0</v>
      </c>
      <c r="B4" s="9" t="s">
        <v>133</v>
      </c>
      <c r="C4" s="9" t="s">
        <v>1</v>
      </c>
      <c r="D4" s="9" t="s">
        <v>2</v>
      </c>
      <c r="E4" s="12" t="s">
        <v>13</v>
      </c>
      <c r="F4" s="289">
        <v>0.255</v>
      </c>
      <c r="G4" s="289">
        <v>0.13500000000000001</v>
      </c>
      <c r="H4" s="289">
        <v>0.1</v>
      </c>
      <c r="I4" s="289">
        <v>0.24</v>
      </c>
      <c r="J4" s="289">
        <v>0.14000000000000001</v>
      </c>
      <c r="K4" s="227">
        <v>0</v>
      </c>
      <c r="L4" s="30" t="s">
        <v>15</v>
      </c>
      <c r="M4" s="213" t="s">
        <v>342</v>
      </c>
      <c r="N4" s="14" t="s">
        <v>189</v>
      </c>
      <c r="O4" s="10" t="s">
        <v>190</v>
      </c>
      <c r="P4" s="15" t="s">
        <v>178</v>
      </c>
      <c r="Q4" s="14" t="s">
        <v>179</v>
      </c>
      <c r="R4" s="15" t="s">
        <v>180</v>
      </c>
      <c r="S4" s="37" t="s">
        <v>181</v>
      </c>
      <c r="T4" s="14" t="s">
        <v>182</v>
      </c>
      <c r="U4" s="10" t="s">
        <v>183</v>
      </c>
      <c r="V4" s="10" t="s">
        <v>184</v>
      </c>
      <c r="W4" s="116" t="s">
        <v>196</v>
      </c>
      <c r="X4" s="123" t="s">
        <v>5</v>
      </c>
      <c r="Y4" s="194" t="s">
        <v>333</v>
      </c>
      <c r="Z4" s="195" t="s">
        <v>97</v>
      </c>
      <c r="AA4" s="201" t="s">
        <v>17</v>
      </c>
      <c r="AB4" s="210" t="s">
        <v>338</v>
      </c>
      <c r="AC4" s="202" t="s">
        <v>131</v>
      </c>
    </row>
    <row r="5" spans="1:30" ht="15.75" customHeight="1" thickBot="1" x14ac:dyDescent="0.3">
      <c r="A5" s="23">
        <v>1</v>
      </c>
      <c r="B5" s="24"/>
      <c r="C5" s="25"/>
      <c r="D5" s="60">
        <v>0</v>
      </c>
      <c r="E5" s="182">
        <v>0.255</v>
      </c>
      <c r="F5" s="8">
        <f>IF(AND($D5&gt;0,$E5=$F$4),($D5-($D5/(100%+$F$4)/100%)),0)</f>
        <v>0</v>
      </c>
      <c r="G5" s="8">
        <f>IF(AND($D5&gt;0,$E5=$G$4),($D5-($D5/(100%+$G$4)/100%)),0)</f>
        <v>0</v>
      </c>
      <c r="H5" s="8">
        <f>IF(AND($D5&gt;0,$E5=$H$4),($D5-($D5/(100%+$H$4)/100%)),0)</f>
        <v>0</v>
      </c>
      <c r="I5" s="8">
        <f>IF(AND($D5&gt;0,$E5=$I$4),($D5-($D5/(100%+$I$4)/100%)),0)</f>
        <v>0</v>
      </c>
      <c r="J5" s="8">
        <f>IF(AND($D5&gt;0,$E5=$J$4),($D5-($D5/(100%+$J$4)/100%)),0)</f>
        <v>0</v>
      </c>
      <c r="K5" s="8">
        <f>IF(AND($D5&gt;0,$E5=$K$4),($D5-($D5/(100%+$K$4)/100%)),0)</f>
        <v>0</v>
      </c>
      <c r="L5" s="19">
        <f t="shared" ref="L5:L36" si="0">D5-(SUM(F5:K5))-SUM(N5:Z5)</f>
        <v>0</v>
      </c>
      <c r="M5" s="49">
        <v>3010</v>
      </c>
      <c r="N5" s="60">
        <v>0</v>
      </c>
      <c r="O5" s="60"/>
      <c r="P5" s="60">
        <v>0</v>
      </c>
      <c r="Q5" s="60">
        <v>0</v>
      </c>
      <c r="R5" s="60">
        <v>0</v>
      </c>
      <c r="S5" s="60">
        <v>0</v>
      </c>
      <c r="T5" s="60">
        <v>0</v>
      </c>
      <c r="U5" s="60">
        <v>0</v>
      </c>
      <c r="V5" s="60">
        <v>0</v>
      </c>
      <c r="W5" s="60">
        <v>0</v>
      </c>
      <c r="X5" s="60"/>
      <c r="Y5" s="64"/>
      <c r="Z5" s="65"/>
      <c r="AA5" s="20">
        <f t="shared" ref="AA5:AA36" si="1">D5-SUM(F5:K5)</f>
        <v>0</v>
      </c>
      <c r="AB5" s="67">
        <f>IF(D5&lt;&gt;"",SUM(N5:Z5),0)</f>
        <v>0</v>
      </c>
      <c r="AC5" s="67">
        <f>IF(D5&gt;0,SUM(F5:K5),0)</f>
        <v>0</v>
      </c>
      <c r="AD5" t="str">
        <f>IF(SUM(N5:Z5)&lt;L5,"Kirjaus kesken",IF(SUM(N5:Z5,F5:K5)&gt;(D5+0.1),"Kirjauksessa näppäilyvirhe, yhteisumma ei täsmää",IF(L5&gt;0.1,"Kirjaus kesken","")))</f>
        <v/>
      </c>
    </row>
    <row r="6" spans="1:30" ht="15.75" customHeight="1" thickBot="1" x14ac:dyDescent="0.3">
      <c r="A6" s="23"/>
      <c r="B6" s="24"/>
      <c r="C6" s="25"/>
      <c r="D6" s="60">
        <v>0</v>
      </c>
      <c r="E6" s="182">
        <v>0.255</v>
      </c>
      <c r="F6" s="8">
        <f t="shared" ref="F6:F149" si="2">IF(AND($D6&gt;0,$E6=$F$4),($D6-($D6/(100%+$F$4)/100%)),0)</f>
        <v>0</v>
      </c>
      <c r="G6" s="8">
        <f t="shared" ref="G6:G149" si="3">IF(AND($D6&gt;0,$E6=$G$4),($D6-($D6/(100%+$G$4)/100%)),0)</f>
        <v>0</v>
      </c>
      <c r="H6" s="8">
        <f t="shared" ref="H6:H149" si="4">IF(AND($D6&gt;0,$E6=$H$4),($D6-($D6/(100%+$H$4)/100%)),0)</f>
        <v>0</v>
      </c>
      <c r="I6" s="8">
        <f t="shared" ref="I6:I69" si="5">IF(AND($D6&gt;0,$E6=$I$4),($D6-($D6/(100%+$I$4)/100%)),0)</f>
        <v>0</v>
      </c>
      <c r="J6" s="8">
        <f t="shared" ref="J6:J69" si="6">IF(AND($D6&gt;0,$E6=$J$4),($D6-($D6/(100%+$J$4)/100%)),0)</f>
        <v>0</v>
      </c>
      <c r="K6" s="8">
        <f t="shared" ref="K6:K69" si="7">IF(AND($D6&gt;0,$E6=$K$4),($D6-($D6/(100%+$K$4)/100%)),0)</f>
        <v>0</v>
      </c>
      <c r="L6" s="19">
        <f t="shared" si="0"/>
        <v>0</v>
      </c>
      <c r="M6" s="49"/>
      <c r="N6" s="60">
        <v>0</v>
      </c>
      <c r="O6" s="60"/>
      <c r="P6" s="60"/>
      <c r="Q6" s="60"/>
      <c r="R6" s="60"/>
      <c r="S6" s="60"/>
      <c r="T6" s="60"/>
      <c r="U6" s="60"/>
      <c r="V6" s="60"/>
      <c r="W6" s="60"/>
      <c r="X6" s="60"/>
      <c r="Y6" s="61"/>
      <c r="Z6" s="61"/>
      <c r="AA6" s="20">
        <f t="shared" si="1"/>
        <v>0</v>
      </c>
      <c r="AB6" s="67">
        <f>IF(D6&lt;&gt;"",SUM(N6:Z6),0)</f>
        <v>0</v>
      </c>
      <c r="AC6" s="67">
        <f>IF(D6&gt;0,SUM(F6:K6),0)</f>
        <v>0</v>
      </c>
      <c r="AD6" t="str">
        <f t="shared" ref="AD6:AD69" si="8">IF(SUM(N6:Z6)&lt;L6,"Kirjaus kesken",IF(SUM(N6:Z6,F6:K6)&gt;(D6+0.1),"Kirjauksessa näppäilyvirhe, yhteisumma ei täsmää",IF(L6&gt;0.1,"Kirjaus kesken","")))</f>
        <v/>
      </c>
    </row>
    <row r="7" spans="1:30" ht="15.75" customHeight="1" thickBot="1" x14ac:dyDescent="0.3">
      <c r="A7" s="23"/>
      <c r="B7" s="24"/>
      <c r="C7" s="25"/>
      <c r="D7" s="60">
        <v>0</v>
      </c>
      <c r="E7" s="182">
        <v>0.255</v>
      </c>
      <c r="F7" s="8">
        <f t="shared" si="2"/>
        <v>0</v>
      </c>
      <c r="G7" s="8">
        <f t="shared" si="3"/>
        <v>0</v>
      </c>
      <c r="H7" s="8">
        <f t="shared" si="4"/>
        <v>0</v>
      </c>
      <c r="I7" s="8">
        <f t="shared" si="5"/>
        <v>0</v>
      </c>
      <c r="J7" s="8">
        <f t="shared" si="6"/>
        <v>0</v>
      </c>
      <c r="K7" s="8">
        <f t="shared" si="7"/>
        <v>0</v>
      </c>
      <c r="L7" s="19">
        <f t="shared" si="0"/>
        <v>0</v>
      </c>
      <c r="M7" s="49"/>
      <c r="N7" s="60"/>
      <c r="O7" s="60"/>
      <c r="P7" s="60"/>
      <c r="Q7" s="60"/>
      <c r="R7" s="60"/>
      <c r="S7" s="60"/>
      <c r="T7" s="60"/>
      <c r="U7" s="60"/>
      <c r="V7" s="60"/>
      <c r="W7" s="60"/>
      <c r="X7" s="60"/>
      <c r="Y7" s="61">
        <v>0</v>
      </c>
      <c r="Z7" s="61"/>
      <c r="AA7" s="20">
        <f t="shared" si="1"/>
        <v>0</v>
      </c>
      <c r="AB7" s="67">
        <f t="shared" ref="AB7:AB69" si="9">IF(D7&lt;&gt;"",SUM(N7:Z7),0)</f>
        <v>0</v>
      </c>
      <c r="AC7" s="67">
        <f t="shared" ref="AC7:AC69" si="10">IF(D7&gt;0,SUM(F7:K7),0)</f>
        <v>0</v>
      </c>
      <c r="AD7" t="str">
        <f t="shared" si="8"/>
        <v/>
      </c>
    </row>
    <row r="8" spans="1:30" ht="15.75" customHeight="1" thickBot="1" x14ac:dyDescent="0.3">
      <c r="A8" s="23"/>
      <c r="B8" s="24"/>
      <c r="C8" s="25"/>
      <c r="D8" s="60">
        <v>0</v>
      </c>
      <c r="E8" s="182">
        <v>0.255</v>
      </c>
      <c r="F8" s="8">
        <f t="shared" si="2"/>
        <v>0</v>
      </c>
      <c r="G8" s="8">
        <f t="shared" si="3"/>
        <v>0</v>
      </c>
      <c r="H8" s="8">
        <f t="shared" si="4"/>
        <v>0</v>
      </c>
      <c r="I8" s="8">
        <f t="shared" si="5"/>
        <v>0</v>
      </c>
      <c r="J8" s="8">
        <f t="shared" si="6"/>
        <v>0</v>
      </c>
      <c r="K8" s="8">
        <f t="shared" si="7"/>
        <v>0</v>
      </c>
      <c r="L8" s="19">
        <f t="shared" si="0"/>
        <v>0</v>
      </c>
      <c r="M8" s="49"/>
      <c r="N8" s="60"/>
      <c r="O8" s="60"/>
      <c r="P8" s="60"/>
      <c r="Q8" s="60"/>
      <c r="R8" s="60"/>
      <c r="S8" s="60"/>
      <c r="T8" s="60"/>
      <c r="U8" s="60"/>
      <c r="V8" s="60"/>
      <c r="W8" s="60"/>
      <c r="X8" s="60"/>
      <c r="Y8" s="61"/>
      <c r="Z8" s="61"/>
      <c r="AA8" s="20">
        <f t="shared" si="1"/>
        <v>0</v>
      </c>
      <c r="AB8" s="67">
        <f t="shared" si="9"/>
        <v>0</v>
      </c>
      <c r="AC8" s="67">
        <f t="shared" si="10"/>
        <v>0</v>
      </c>
      <c r="AD8" t="str">
        <f t="shared" si="8"/>
        <v/>
      </c>
    </row>
    <row r="9" spans="1:30" ht="15.75" customHeight="1" thickBot="1" x14ac:dyDescent="0.3">
      <c r="A9" s="23"/>
      <c r="B9" s="24"/>
      <c r="C9" s="25"/>
      <c r="D9" s="60">
        <v>0</v>
      </c>
      <c r="E9" s="182">
        <v>0.255</v>
      </c>
      <c r="F9" s="8">
        <f t="shared" si="2"/>
        <v>0</v>
      </c>
      <c r="G9" s="8">
        <f t="shared" si="3"/>
        <v>0</v>
      </c>
      <c r="H9" s="8">
        <f t="shared" si="4"/>
        <v>0</v>
      </c>
      <c r="I9" s="8">
        <f t="shared" si="5"/>
        <v>0</v>
      </c>
      <c r="J9" s="8">
        <f t="shared" si="6"/>
        <v>0</v>
      </c>
      <c r="K9" s="8">
        <f t="shared" si="7"/>
        <v>0</v>
      </c>
      <c r="L9" s="19">
        <f t="shared" si="0"/>
        <v>0</v>
      </c>
      <c r="M9" s="49"/>
      <c r="N9" s="60"/>
      <c r="O9" s="60"/>
      <c r="P9" s="60"/>
      <c r="Q9" s="60"/>
      <c r="R9" s="60"/>
      <c r="S9" s="60"/>
      <c r="T9" s="60"/>
      <c r="U9" s="60"/>
      <c r="V9" s="60"/>
      <c r="W9" s="60"/>
      <c r="X9" s="60"/>
      <c r="Y9" s="61"/>
      <c r="Z9" s="61"/>
      <c r="AA9" s="20">
        <f t="shared" si="1"/>
        <v>0</v>
      </c>
      <c r="AB9" s="67">
        <f>IF(D9&lt;&gt;"",SUM(N9:Z9),0)</f>
        <v>0</v>
      </c>
      <c r="AC9" s="67">
        <f t="shared" si="10"/>
        <v>0</v>
      </c>
      <c r="AD9" t="str">
        <f>IF(SUM(N9:Z9)&lt;L9,"Kirjaus kesken",IF(SUM(N9:Z9,F9:K9)&gt;(D9+0.1),"Kirjauksessa näppäilyvirhe, yhteisumma ei täsmää",IF(L9&gt;0.1,"Kirjaus kesken","")))</f>
        <v/>
      </c>
    </row>
    <row r="10" spans="1:30" ht="15.75" customHeight="1" thickBot="1" x14ac:dyDescent="0.3">
      <c r="A10" s="23"/>
      <c r="B10" s="24"/>
      <c r="C10" s="25"/>
      <c r="D10" s="60">
        <v>0</v>
      </c>
      <c r="E10" s="182">
        <v>0.255</v>
      </c>
      <c r="F10" s="8">
        <f t="shared" si="2"/>
        <v>0</v>
      </c>
      <c r="G10" s="8">
        <f t="shared" si="3"/>
        <v>0</v>
      </c>
      <c r="H10" s="8">
        <f t="shared" si="4"/>
        <v>0</v>
      </c>
      <c r="I10" s="8">
        <f t="shared" si="5"/>
        <v>0</v>
      </c>
      <c r="J10" s="8">
        <f t="shared" si="6"/>
        <v>0</v>
      </c>
      <c r="K10" s="8">
        <f t="shared" si="7"/>
        <v>0</v>
      </c>
      <c r="L10" s="19">
        <f t="shared" si="0"/>
        <v>0</v>
      </c>
      <c r="M10" s="49"/>
      <c r="N10" s="60"/>
      <c r="O10" s="60"/>
      <c r="P10" s="60"/>
      <c r="Q10" s="60"/>
      <c r="R10" s="60"/>
      <c r="S10" s="60"/>
      <c r="T10" s="60"/>
      <c r="U10" s="60"/>
      <c r="V10" s="60"/>
      <c r="W10" s="60"/>
      <c r="X10" s="60"/>
      <c r="Y10" s="61"/>
      <c r="Z10" s="61"/>
      <c r="AA10" s="20">
        <f t="shared" si="1"/>
        <v>0</v>
      </c>
      <c r="AB10" s="67">
        <f t="shared" si="9"/>
        <v>0</v>
      </c>
      <c r="AC10" s="67">
        <f t="shared" si="10"/>
        <v>0</v>
      </c>
      <c r="AD10" t="str">
        <f t="shared" si="8"/>
        <v/>
      </c>
    </row>
    <row r="11" spans="1:30" ht="15.75" customHeight="1" thickBot="1" x14ac:dyDescent="0.3">
      <c r="A11" s="23"/>
      <c r="B11" s="24"/>
      <c r="C11" s="25"/>
      <c r="D11" s="60">
        <v>0</v>
      </c>
      <c r="E11" s="182">
        <v>0.255</v>
      </c>
      <c r="F11" s="8">
        <f t="shared" si="2"/>
        <v>0</v>
      </c>
      <c r="G11" s="8">
        <f t="shared" si="3"/>
        <v>0</v>
      </c>
      <c r="H11" s="8">
        <f t="shared" si="4"/>
        <v>0</v>
      </c>
      <c r="I11" s="8">
        <f t="shared" si="5"/>
        <v>0</v>
      </c>
      <c r="J11" s="8">
        <f t="shared" si="6"/>
        <v>0</v>
      </c>
      <c r="K11" s="8">
        <f t="shared" si="7"/>
        <v>0</v>
      </c>
      <c r="L11" s="19">
        <f t="shared" si="0"/>
        <v>0</v>
      </c>
      <c r="M11" s="49"/>
      <c r="N11" s="60"/>
      <c r="O11" s="60"/>
      <c r="P11" s="60"/>
      <c r="Q11" s="60"/>
      <c r="R11" s="60"/>
      <c r="S11" s="60"/>
      <c r="T11" s="60"/>
      <c r="U11" s="60"/>
      <c r="V11" s="60"/>
      <c r="W11" s="60"/>
      <c r="X11" s="60"/>
      <c r="Y11" s="61"/>
      <c r="Z11" s="61"/>
      <c r="AA11" s="20">
        <f t="shared" si="1"/>
        <v>0</v>
      </c>
      <c r="AB11" s="67">
        <f>IF(D11&lt;&gt;"",SUM(N11:Z11),0)</f>
        <v>0</v>
      </c>
      <c r="AC11" s="67">
        <f t="shared" si="10"/>
        <v>0</v>
      </c>
      <c r="AD11" t="str">
        <f t="shared" si="8"/>
        <v/>
      </c>
    </row>
    <row r="12" spans="1:30" ht="15.75" customHeight="1" thickBot="1" x14ac:dyDescent="0.3">
      <c r="A12" s="23"/>
      <c r="B12" s="24"/>
      <c r="C12" s="25"/>
      <c r="D12" s="60">
        <v>0</v>
      </c>
      <c r="E12" s="182">
        <v>0.255</v>
      </c>
      <c r="F12" s="8">
        <f t="shared" si="2"/>
        <v>0</v>
      </c>
      <c r="G12" s="8">
        <f t="shared" si="3"/>
        <v>0</v>
      </c>
      <c r="H12" s="8">
        <f t="shared" si="4"/>
        <v>0</v>
      </c>
      <c r="I12" s="8">
        <f t="shared" si="5"/>
        <v>0</v>
      </c>
      <c r="J12" s="8">
        <f t="shared" si="6"/>
        <v>0</v>
      </c>
      <c r="K12" s="8">
        <f t="shared" si="7"/>
        <v>0</v>
      </c>
      <c r="L12" s="19">
        <f t="shared" si="0"/>
        <v>0</v>
      </c>
      <c r="M12" s="49"/>
      <c r="N12" s="60"/>
      <c r="O12" s="60"/>
      <c r="P12" s="60"/>
      <c r="Q12" s="60"/>
      <c r="R12" s="60"/>
      <c r="S12" s="60"/>
      <c r="T12" s="60"/>
      <c r="U12" s="60"/>
      <c r="V12" s="60"/>
      <c r="W12" s="60"/>
      <c r="X12" s="60"/>
      <c r="Y12" s="61"/>
      <c r="Z12" s="61"/>
      <c r="AA12" s="20">
        <f t="shared" si="1"/>
        <v>0</v>
      </c>
      <c r="AB12" s="67">
        <f t="shared" si="9"/>
        <v>0</v>
      </c>
      <c r="AC12" s="67">
        <f t="shared" si="10"/>
        <v>0</v>
      </c>
      <c r="AD12" t="str">
        <f t="shared" si="8"/>
        <v/>
      </c>
    </row>
    <row r="13" spans="1:30" ht="15.75" customHeight="1" thickBot="1" x14ac:dyDescent="0.3">
      <c r="A13" s="23"/>
      <c r="B13" s="24"/>
      <c r="C13" s="25"/>
      <c r="D13" s="60">
        <v>0</v>
      </c>
      <c r="E13" s="182">
        <v>0.255</v>
      </c>
      <c r="F13" s="8">
        <f t="shared" si="2"/>
        <v>0</v>
      </c>
      <c r="G13" s="8">
        <f t="shared" si="3"/>
        <v>0</v>
      </c>
      <c r="H13" s="8">
        <f t="shared" si="4"/>
        <v>0</v>
      </c>
      <c r="I13" s="8">
        <f t="shared" si="5"/>
        <v>0</v>
      </c>
      <c r="J13" s="8">
        <f t="shared" si="6"/>
        <v>0</v>
      </c>
      <c r="K13" s="8">
        <f t="shared" si="7"/>
        <v>0</v>
      </c>
      <c r="L13" s="19">
        <f t="shared" si="0"/>
        <v>0</v>
      </c>
      <c r="M13" s="49"/>
      <c r="N13" s="60"/>
      <c r="O13" s="60"/>
      <c r="P13" s="60"/>
      <c r="Q13" s="60"/>
      <c r="R13" s="60"/>
      <c r="S13" s="60"/>
      <c r="T13" s="60"/>
      <c r="U13" s="60"/>
      <c r="V13" s="60"/>
      <c r="W13" s="60"/>
      <c r="X13" s="60"/>
      <c r="Y13" s="61"/>
      <c r="Z13" s="61"/>
      <c r="AA13" s="20">
        <f t="shared" si="1"/>
        <v>0</v>
      </c>
      <c r="AB13" s="67">
        <f t="shared" si="9"/>
        <v>0</v>
      </c>
      <c r="AC13" s="67">
        <f t="shared" si="10"/>
        <v>0</v>
      </c>
      <c r="AD13" t="str">
        <f t="shared" si="8"/>
        <v/>
      </c>
    </row>
    <row r="14" spans="1:30" ht="15.75" customHeight="1" thickBot="1" x14ac:dyDescent="0.3">
      <c r="A14" s="23"/>
      <c r="B14" s="24"/>
      <c r="C14" s="25"/>
      <c r="D14" s="60">
        <v>0</v>
      </c>
      <c r="E14" s="182">
        <v>0.255</v>
      </c>
      <c r="F14" s="8">
        <f t="shared" si="2"/>
        <v>0</v>
      </c>
      <c r="G14" s="8">
        <f t="shared" si="3"/>
        <v>0</v>
      </c>
      <c r="H14" s="8">
        <f t="shared" si="4"/>
        <v>0</v>
      </c>
      <c r="I14" s="8">
        <f t="shared" si="5"/>
        <v>0</v>
      </c>
      <c r="J14" s="8">
        <f t="shared" si="6"/>
        <v>0</v>
      </c>
      <c r="K14" s="8">
        <f t="shared" si="7"/>
        <v>0</v>
      </c>
      <c r="L14" s="19">
        <f t="shared" si="0"/>
        <v>0</v>
      </c>
      <c r="M14" s="49"/>
      <c r="N14" s="60"/>
      <c r="O14" s="60"/>
      <c r="P14" s="60"/>
      <c r="Q14" s="60"/>
      <c r="R14" s="60"/>
      <c r="S14" s="60"/>
      <c r="T14" s="60"/>
      <c r="U14" s="60"/>
      <c r="V14" s="60"/>
      <c r="W14" s="60"/>
      <c r="X14" s="60"/>
      <c r="Y14" s="61"/>
      <c r="Z14" s="61"/>
      <c r="AA14" s="20">
        <f t="shared" si="1"/>
        <v>0</v>
      </c>
      <c r="AB14" s="67">
        <f t="shared" si="9"/>
        <v>0</v>
      </c>
      <c r="AC14" s="67">
        <f t="shared" si="10"/>
        <v>0</v>
      </c>
      <c r="AD14" t="str">
        <f t="shared" si="8"/>
        <v/>
      </c>
    </row>
    <row r="15" spans="1:30" ht="15.75" customHeight="1" thickBot="1" x14ac:dyDescent="0.3">
      <c r="A15" s="23"/>
      <c r="B15" s="24"/>
      <c r="C15" s="25"/>
      <c r="D15" s="60">
        <v>0</v>
      </c>
      <c r="E15" s="182">
        <v>0.255</v>
      </c>
      <c r="F15" s="8">
        <f t="shared" si="2"/>
        <v>0</v>
      </c>
      <c r="G15" s="8">
        <f t="shared" si="3"/>
        <v>0</v>
      </c>
      <c r="H15" s="8">
        <f t="shared" si="4"/>
        <v>0</v>
      </c>
      <c r="I15" s="8">
        <f t="shared" si="5"/>
        <v>0</v>
      </c>
      <c r="J15" s="8">
        <f t="shared" si="6"/>
        <v>0</v>
      </c>
      <c r="K15" s="8">
        <f t="shared" si="7"/>
        <v>0</v>
      </c>
      <c r="L15" s="19">
        <f t="shared" si="0"/>
        <v>0</v>
      </c>
      <c r="M15" s="49"/>
      <c r="N15" s="60"/>
      <c r="O15" s="60"/>
      <c r="P15" s="60"/>
      <c r="Q15" s="60"/>
      <c r="R15" s="60"/>
      <c r="S15" s="60"/>
      <c r="T15" s="60"/>
      <c r="U15" s="60"/>
      <c r="V15" s="60"/>
      <c r="W15" s="60"/>
      <c r="X15" s="60"/>
      <c r="Y15" s="61"/>
      <c r="Z15" s="61"/>
      <c r="AA15" s="20">
        <f t="shared" si="1"/>
        <v>0</v>
      </c>
      <c r="AB15" s="67">
        <f t="shared" si="9"/>
        <v>0</v>
      </c>
      <c r="AC15" s="67">
        <f t="shared" si="10"/>
        <v>0</v>
      </c>
      <c r="AD15" t="str">
        <f t="shared" si="8"/>
        <v/>
      </c>
    </row>
    <row r="16" spans="1:30" ht="15.75" customHeight="1" thickBot="1" x14ac:dyDescent="0.3">
      <c r="A16" s="23"/>
      <c r="B16" s="24"/>
      <c r="C16" s="25"/>
      <c r="D16" s="60">
        <v>0</v>
      </c>
      <c r="E16" s="182">
        <v>0.255</v>
      </c>
      <c r="F16" s="8">
        <f t="shared" si="2"/>
        <v>0</v>
      </c>
      <c r="G16" s="8">
        <f t="shared" si="3"/>
        <v>0</v>
      </c>
      <c r="H16" s="8">
        <f t="shared" si="4"/>
        <v>0</v>
      </c>
      <c r="I16" s="8">
        <f t="shared" si="5"/>
        <v>0</v>
      </c>
      <c r="J16" s="8">
        <f t="shared" si="6"/>
        <v>0</v>
      </c>
      <c r="K16" s="8">
        <f t="shared" si="7"/>
        <v>0</v>
      </c>
      <c r="L16" s="19">
        <f t="shared" si="0"/>
        <v>0</v>
      </c>
      <c r="M16" s="49"/>
      <c r="N16" s="60"/>
      <c r="O16" s="60"/>
      <c r="P16" s="60"/>
      <c r="Q16" s="60"/>
      <c r="R16" s="60"/>
      <c r="S16" s="60"/>
      <c r="T16" s="60"/>
      <c r="U16" s="60"/>
      <c r="V16" s="60"/>
      <c r="W16" s="60"/>
      <c r="X16" s="60"/>
      <c r="Y16" s="61"/>
      <c r="Z16" s="61"/>
      <c r="AA16" s="20">
        <f t="shared" si="1"/>
        <v>0</v>
      </c>
      <c r="AB16" s="67">
        <f t="shared" si="9"/>
        <v>0</v>
      </c>
      <c r="AC16" s="67">
        <f t="shared" si="10"/>
        <v>0</v>
      </c>
      <c r="AD16" t="str">
        <f t="shared" si="8"/>
        <v/>
      </c>
    </row>
    <row r="17" spans="1:30" ht="15.75" customHeight="1" thickBot="1" x14ac:dyDescent="0.3">
      <c r="A17" s="23"/>
      <c r="B17" s="24"/>
      <c r="C17" s="25"/>
      <c r="D17" s="60">
        <v>0</v>
      </c>
      <c r="E17" s="182">
        <v>0.255</v>
      </c>
      <c r="F17" s="8">
        <f t="shared" si="2"/>
        <v>0</v>
      </c>
      <c r="G17" s="8">
        <f t="shared" si="3"/>
        <v>0</v>
      </c>
      <c r="H17" s="8">
        <f t="shared" si="4"/>
        <v>0</v>
      </c>
      <c r="I17" s="8">
        <f t="shared" si="5"/>
        <v>0</v>
      </c>
      <c r="J17" s="8">
        <f t="shared" si="6"/>
        <v>0</v>
      </c>
      <c r="K17" s="8">
        <f t="shared" si="7"/>
        <v>0</v>
      </c>
      <c r="L17" s="19">
        <f t="shared" si="0"/>
        <v>0</v>
      </c>
      <c r="M17" s="49"/>
      <c r="N17" s="60"/>
      <c r="O17" s="60"/>
      <c r="P17" s="60"/>
      <c r="Q17" s="60"/>
      <c r="R17" s="60"/>
      <c r="S17" s="60"/>
      <c r="T17" s="60"/>
      <c r="U17" s="60"/>
      <c r="V17" s="60"/>
      <c r="W17" s="60"/>
      <c r="X17" s="60"/>
      <c r="Y17" s="61"/>
      <c r="Z17" s="61"/>
      <c r="AA17" s="20">
        <f t="shared" si="1"/>
        <v>0</v>
      </c>
      <c r="AB17" s="67">
        <f t="shared" si="9"/>
        <v>0</v>
      </c>
      <c r="AC17" s="67">
        <f t="shared" si="10"/>
        <v>0</v>
      </c>
      <c r="AD17" t="str">
        <f t="shared" si="8"/>
        <v/>
      </c>
    </row>
    <row r="18" spans="1:30" ht="15.75" customHeight="1" thickBot="1" x14ac:dyDescent="0.3">
      <c r="A18" s="23"/>
      <c r="B18" s="24"/>
      <c r="C18" s="25"/>
      <c r="D18" s="60">
        <v>0</v>
      </c>
      <c r="E18" s="182">
        <v>0.255</v>
      </c>
      <c r="F18" s="8">
        <f t="shared" si="2"/>
        <v>0</v>
      </c>
      <c r="G18" s="8">
        <f t="shared" si="3"/>
        <v>0</v>
      </c>
      <c r="H18" s="8">
        <f t="shared" si="4"/>
        <v>0</v>
      </c>
      <c r="I18" s="8">
        <f t="shared" si="5"/>
        <v>0</v>
      </c>
      <c r="J18" s="8">
        <f t="shared" si="6"/>
        <v>0</v>
      </c>
      <c r="K18" s="8">
        <f t="shared" si="7"/>
        <v>0</v>
      </c>
      <c r="L18" s="19">
        <f t="shared" si="0"/>
        <v>0</v>
      </c>
      <c r="M18" s="49"/>
      <c r="N18" s="60"/>
      <c r="O18" s="60"/>
      <c r="P18" s="60"/>
      <c r="Q18" s="60"/>
      <c r="R18" s="60"/>
      <c r="S18" s="60"/>
      <c r="T18" s="60"/>
      <c r="U18" s="60"/>
      <c r="V18" s="60"/>
      <c r="W18" s="60"/>
      <c r="X18" s="60"/>
      <c r="Y18" s="61"/>
      <c r="Z18" s="61"/>
      <c r="AA18" s="20">
        <f t="shared" si="1"/>
        <v>0</v>
      </c>
      <c r="AB18" s="67">
        <f t="shared" si="9"/>
        <v>0</v>
      </c>
      <c r="AC18" s="67">
        <f t="shared" si="10"/>
        <v>0</v>
      </c>
      <c r="AD18" t="str">
        <f t="shared" si="8"/>
        <v/>
      </c>
    </row>
    <row r="19" spans="1:30" ht="15.75" customHeight="1" thickBot="1" x14ac:dyDescent="0.3">
      <c r="A19" s="23"/>
      <c r="B19" s="24"/>
      <c r="C19" s="25"/>
      <c r="D19" s="60">
        <v>0</v>
      </c>
      <c r="E19" s="182">
        <v>0.255</v>
      </c>
      <c r="F19" s="8">
        <f t="shared" si="2"/>
        <v>0</v>
      </c>
      <c r="G19" s="8">
        <f t="shared" si="3"/>
        <v>0</v>
      </c>
      <c r="H19" s="8">
        <f t="shared" si="4"/>
        <v>0</v>
      </c>
      <c r="I19" s="8">
        <f t="shared" si="5"/>
        <v>0</v>
      </c>
      <c r="J19" s="8">
        <f t="shared" si="6"/>
        <v>0</v>
      </c>
      <c r="K19" s="8">
        <f t="shared" si="7"/>
        <v>0</v>
      </c>
      <c r="L19" s="19">
        <f t="shared" si="0"/>
        <v>0</v>
      </c>
      <c r="M19" s="49"/>
      <c r="N19" s="60"/>
      <c r="O19" s="60"/>
      <c r="P19" s="60"/>
      <c r="Q19" s="60"/>
      <c r="R19" s="60"/>
      <c r="S19" s="60"/>
      <c r="T19" s="60"/>
      <c r="U19" s="60"/>
      <c r="V19" s="60"/>
      <c r="W19" s="60"/>
      <c r="X19" s="60"/>
      <c r="Y19" s="61"/>
      <c r="Z19" s="61"/>
      <c r="AA19" s="20">
        <f t="shared" si="1"/>
        <v>0</v>
      </c>
      <c r="AB19" s="67">
        <f t="shared" si="9"/>
        <v>0</v>
      </c>
      <c r="AC19" s="67">
        <f t="shared" si="10"/>
        <v>0</v>
      </c>
      <c r="AD19" t="str">
        <f t="shared" si="8"/>
        <v/>
      </c>
    </row>
    <row r="20" spans="1:30" ht="15.75" customHeight="1" thickBot="1" x14ac:dyDescent="0.3">
      <c r="A20" s="23"/>
      <c r="B20" s="24"/>
      <c r="C20" s="25"/>
      <c r="D20" s="60">
        <v>0</v>
      </c>
      <c r="E20" s="182">
        <v>0.255</v>
      </c>
      <c r="F20" s="8">
        <f t="shared" si="2"/>
        <v>0</v>
      </c>
      <c r="G20" s="8">
        <f t="shared" si="3"/>
        <v>0</v>
      </c>
      <c r="H20" s="8">
        <f t="shared" si="4"/>
        <v>0</v>
      </c>
      <c r="I20" s="8">
        <f t="shared" si="5"/>
        <v>0</v>
      </c>
      <c r="J20" s="8">
        <f t="shared" si="6"/>
        <v>0</v>
      </c>
      <c r="K20" s="8">
        <f t="shared" si="7"/>
        <v>0</v>
      </c>
      <c r="L20" s="19">
        <f t="shared" si="0"/>
        <v>0</v>
      </c>
      <c r="M20" s="49"/>
      <c r="N20" s="60"/>
      <c r="O20" s="60"/>
      <c r="P20" s="60"/>
      <c r="Q20" s="60"/>
      <c r="R20" s="60"/>
      <c r="S20" s="60"/>
      <c r="T20" s="60"/>
      <c r="U20" s="60"/>
      <c r="V20" s="60"/>
      <c r="W20" s="60"/>
      <c r="X20" s="60"/>
      <c r="Y20" s="61"/>
      <c r="Z20" s="61"/>
      <c r="AA20" s="20">
        <f t="shared" si="1"/>
        <v>0</v>
      </c>
      <c r="AB20" s="67">
        <f t="shared" si="9"/>
        <v>0</v>
      </c>
      <c r="AC20" s="67">
        <f t="shared" si="10"/>
        <v>0</v>
      </c>
      <c r="AD20" t="str">
        <f t="shared" si="8"/>
        <v/>
      </c>
    </row>
    <row r="21" spans="1:30" ht="15.75" customHeight="1" thickBot="1" x14ac:dyDescent="0.3">
      <c r="A21" s="23"/>
      <c r="B21" s="24"/>
      <c r="C21" s="25"/>
      <c r="D21" s="60">
        <v>0</v>
      </c>
      <c r="E21" s="182">
        <v>0.255</v>
      </c>
      <c r="F21" s="8">
        <f t="shared" si="2"/>
        <v>0</v>
      </c>
      <c r="G21" s="8">
        <f t="shared" si="3"/>
        <v>0</v>
      </c>
      <c r="H21" s="8">
        <f t="shared" si="4"/>
        <v>0</v>
      </c>
      <c r="I21" s="8">
        <f t="shared" si="5"/>
        <v>0</v>
      </c>
      <c r="J21" s="8">
        <f t="shared" si="6"/>
        <v>0</v>
      </c>
      <c r="K21" s="8">
        <f t="shared" si="7"/>
        <v>0</v>
      </c>
      <c r="L21" s="19">
        <f t="shared" si="0"/>
        <v>0</v>
      </c>
      <c r="M21" s="49"/>
      <c r="N21" s="60"/>
      <c r="O21" s="60"/>
      <c r="P21" s="60"/>
      <c r="Q21" s="60"/>
      <c r="R21" s="60"/>
      <c r="S21" s="60"/>
      <c r="T21" s="60"/>
      <c r="U21" s="60"/>
      <c r="V21" s="60"/>
      <c r="W21" s="60"/>
      <c r="X21" s="60"/>
      <c r="Y21" s="61"/>
      <c r="Z21" s="61"/>
      <c r="AA21" s="20">
        <f t="shared" si="1"/>
        <v>0</v>
      </c>
      <c r="AB21" s="67">
        <f t="shared" si="9"/>
        <v>0</v>
      </c>
      <c r="AC21" s="67">
        <f t="shared" si="10"/>
        <v>0</v>
      </c>
      <c r="AD21" t="str">
        <f t="shared" si="8"/>
        <v/>
      </c>
    </row>
    <row r="22" spans="1:30" ht="15.75" customHeight="1" thickBot="1" x14ac:dyDescent="0.3">
      <c r="A22" s="23"/>
      <c r="B22" s="24"/>
      <c r="C22" s="25"/>
      <c r="D22" s="60">
        <v>0</v>
      </c>
      <c r="E22" s="182">
        <v>0.255</v>
      </c>
      <c r="F22" s="8">
        <f t="shared" si="2"/>
        <v>0</v>
      </c>
      <c r="G22" s="8">
        <f t="shared" si="3"/>
        <v>0</v>
      </c>
      <c r="H22" s="8">
        <f t="shared" si="4"/>
        <v>0</v>
      </c>
      <c r="I22" s="8">
        <f t="shared" si="5"/>
        <v>0</v>
      </c>
      <c r="J22" s="8">
        <f t="shared" si="6"/>
        <v>0</v>
      </c>
      <c r="K22" s="8">
        <f t="shared" si="7"/>
        <v>0</v>
      </c>
      <c r="L22" s="19">
        <f t="shared" si="0"/>
        <v>0</v>
      </c>
      <c r="M22" s="49"/>
      <c r="N22" s="60"/>
      <c r="O22" s="60"/>
      <c r="P22" s="60"/>
      <c r="Q22" s="60"/>
      <c r="R22" s="60"/>
      <c r="S22" s="60"/>
      <c r="T22" s="60"/>
      <c r="U22" s="60"/>
      <c r="V22" s="60"/>
      <c r="W22" s="60"/>
      <c r="X22" s="60"/>
      <c r="Y22" s="61"/>
      <c r="Z22" s="61"/>
      <c r="AA22" s="20">
        <f t="shared" si="1"/>
        <v>0</v>
      </c>
      <c r="AB22" s="67">
        <f t="shared" si="9"/>
        <v>0</v>
      </c>
      <c r="AC22" s="67">
        <f t="shared" si="10"/>
        <v>0</v>
      </c>
      <c r="AD22" t="str">
        <f t="shared" si="8"/>
        <v/>
      </c>
    </row>
    <row r="23" spans="1:30" ht="15.75" customHeight="1" thickBot="1" x14ac:dyDescent="0.3">
      <c r="A23" s="23"/>
      <c r="B23" s="24"/>
      <c r="C23" s="25"/>
      <c r="D23" s="60">
        <v>0</v>
      </c>
      <c r="E23" s="182">
        <v>0.255</v>
      </c>
      <c r="F23" s="8">
        <f t="shared" si="2"/>
        <v>0</v>
      </c>
      <c r="G23" s="8">
        <f t="shared" si="3"/>
        <v>0</v>
      </c>
      <c r="H23" s="8">
        <f t="shared" si="4"/>
        <v>0</v>
      </c>
      <c r="I23" s="8">
        <f t="shared" si="5"/>
        <v>0</v>
      </c>
      <c r="J23" s="8">
        <f t="shared" si="6"/>
        <v>0</v>
      </c>
      <c r="K23" s="8">
        <f t="shared" si="7"/>
        <v>0</v>
      </c>
      <c r="L23" s="19">
        <f t="shared" si="0"/>
        <v>0</v>
      </c>
      <c r="M23" s="49"/>
      <c r="N23" s="60"/>
      <c r="O23" s="60"/>
      <c r="P23" s="60"/>
      <c r="Q23" s="60"/>
      <c r="R23" s="60"/>
      <c r="S23" s="60"/>
      <c r="T23" s="60"/>
      <c r="U23" s="60"/>
      <c r="V23" s="60"/>
      <c r="W23" s="60"/>
      <c r="X23" s="60"/>
      <c r="Y23" s="61"/>
      <c r="Z23" s="61"/>
      <c r="AA23" s="20">
        <f t="shared" si="1"/>
        <v>0</v>
      </c>
      <c r="AB23" s="67">
        <f t="shared" si="9"/>
        <v>0</v>
      </c>
      <c r="AC23" s="67">
        <f t="shared" si="10"/>
        <v>0</v>
      </c>
      <c r="AD23" t="str">
        <f t="shared" si="8"/>
        <v/>
      </c>
    </row>
    <row r="24" spans="1:30" ht="15.75" customHeight="1" thickBot="1" x14ac:dyDescent="0.3">
      <c r="A24" s="23"/>
      <c r="B24" s="24"/>
      <c r="C24" s="25"/>
      <c r="D24" s="60">
        <v>0</v>
      </c>
      <c r="E24" s="182">
        <v>0.255</v>
      </c>
      <c r="F24" s="8">
        <f t="shared" si="2"/>
        <v>0</v>
      </c>
      <c r="G24" s="8">
        <f t="shared" si="3"/>
        <v>0</v>
      </c>
      <c r="H24" s="8">
        <f t="shared" si="4"/>
        <v>0</v>
      </c>
      <c r="I24" s="8">
        <f t="shared" si="5"/>
        <v>0</v>
      </c>
      <c r="J24" s="8">
        <f t="shared" si="6"/>
        <v>0</v>
      </c>
      <c r="K24" s="8">
        <f t="shared" si="7"/>
        <v>0</v>
      </c>
      <c r="L24" s="19">
        <f t="shared" si="0"/>
        <v>0</v>
      </c>
      <c r="M24" s="49"/>
      <c r="N24" s="60"/>
      <c r="O24" s="60"/>
      <c r="P24" s="60"/>
      <c r="Q24" s="60"/>
      <c r="R24" s="60"/>
      <c r="S24" s="60"/>
      <c r="T24" s="60"/>
      <c r="U24" s="60"/>
      <c r="V24" s="60"/>
      <c r="W24" s="60"/>
      <c r="X24" s="60"/>
      <c r="Y24" s="61"/>
      <c r="Z24" s="61"/>
      <c r="AA24" s="20">
        <f t="shared" si="1"/>
        <v>0</v>
      </c>
      <c r="AB24" s="67">
        <f t="shared" si="9"/>
        <v>0</v>
      </c>
      <c r="AC24" s="67">
        <f t="shared" si="10"/>
        <v>0</v>
      </c>
      <c r="AD24" t="str">
        <f t="shared" si="8"/>
        <v/>
      </c>
    </row>
    <row r="25" spans="1:30" ht="15.75" thickBot="1" x14ac:dyDescent="0.3">
      <c r="A25" s="23"/>
      <c r="B25" s="24"/>
      <c r="C25" s="25"/>
      <c r="D25" s="60">
        <v>0</v>
      </c>
      <c r="E25" s="182">
        <v>0.255</v>
      </c>
      <c r="F25" s="8">
        <f t="shared" si="2"/>
        <v>0</v>
      </c>
      <c r="G25" s="8">
        <f t="shared" si="3"/>
        <v>0</v>
      </c>
      <c r="H25" s="8">
        <f t="shared" si="4"/>
        <v>0</v>
      </c>
      <c r="I25" s="8">
        <f t="shared" si="5"/>
        <v>0</v>
      </c>
      <c r="J25" s="8">
        <f t="shared" si="6"/>
        <v>0</v>
      </c>
      <c r="K25" s="8">
        <f t="shared" si="7"/>
        <v>0</v>
      </c>
      <c r="L25" s="19">
        <f t="shared" si="0"/>
        <v>0</v>
      </c>
      <c r="M25" s="49"/>
      <c r="N25" s="60"/>
      <c r="O25" s="60"/>
      <c r="P25" s="60"/>
      <c r="Q25" s="60"/>
      <c r="R25" s="60"/>
      <c r="S25" s="60"/>
      <c r="T25" s="60"/>
      <c r="U25" s="60"/>
      <c r="V25" s="60"/>
      <c r="W25" s="60"/>
      <c r="X25" s="60"/>
      <c r="Y25" s="61"/>
      <c r="Z25" s="61"/>
      <c r="AA25" s="20">
        <f t="shared" si="1"/>
        <v>0</v>
      </c>
      <c r="AB25" s="67">
        <f t="shared" si="9"/>
        <v>0</v>
      </c>
      <c r="AC25" s="67">
        <f t="shared" si="10"/>
        <v>0</v>
      </c>
      <c r="AD25" t="str">
        <f t="shared" si="8"/>
        <v/>
      </c>
    </row>
    <row r="26" spans="1:30" ht="15.75" thickBot="1" x14ac:dyDescent="0.3">
      <c r="A26" s="23"/>
      <c r="B26" s="24"/>
      <c r="C26" s="25"/>
      <c r="D26" s="60">
        <v>0</v>
      </c>
      <c r="E26" s="182">
        <v>0.255</v>
      </c>
      <c r="F26" s="8">
        <f t="shared" si="2"/>
        <v>0</v>
      </c>
      <c r="G26" s="8">
        <f t="shared" si="3"/>
        <v>0</v>
      </c>
      <c r="H26" s="8">
        <f t="shared" si="4"/>
        <v>0</v>
      </c>
      <c r="I26" s="8">
        <f t="shared" si="5"/>
        <v>0</v>
      </c>
      <c r="J26" s="8">
        <f t="shared" si="6"/>
        <v>0</v>
      </c>
      <c r="K26" s="8">
        <f t="shared" si="7"/>
        <v>0</v>
      </c>
      <c r="L26" s="19">
        <f t="shared" si="0"/>
        <v>0</v>
      </c>
      <c r="M26" s="49"/>
      <c r="N26" s="60"/>
      <c r="O26" s="60"/>
      <c r="P26" s="60"/>
      <c r="Q26" s="60"/>
      <c r="R26" s="60"/>
      <c r="S26" s="60"/>
      <c r="T26" s="60"/>
      <c r="U26" s="60"/>
      <c r="V26" s="60"/>
      <c r="W26" s="60"/>
      <c r="X26" s="60"/>
      <c r="Y26" s="61"/>
      <c r="Z26" s="61"/>
      <c r="AA26" s="20">
        <f t="shared" si="1"/>
        <v>0</v>
      </c>
      <c r="AB26" s="67">
        <f t="shared" si="9"/>
        <v>0</v>
      </c>
      <c r="AC26" s="67">
        <f t="shared" si="10"/>
        <v>0</v>
      </c>
      <c r="AD26" t="str">
        <f t="shared" si="8"/>
        <v/>
      </c>
    </row>
    <row r="27" spans="1:30" ht="15.75" thickBot="1" x14ac:dyDescent="0.3">
      <c r="A27" s="23"/>
      <c r="B27" s="24"/>
      <c r="C27" s="25"/>
      <c r="D27" s="60">
        <v>0</v>
      </c>
      <c r="E27" s="182">
        <v>0.255</v>
      </c>
      <c r="F27" s="8">
        <f t="shared" si="2"/>
        <v>0</v>
      </c>
      <c r="G27" s="8">
        <f t="shared" si="3"/>
        <v>0</v>
      </c>
      <c r="H27" s="8">
        <f t="shared" si="4"/>
        <v>0</v>
      </c>
      <c r="I27" s="8">
        <f t="shared" si="5"/>
        <v>0</v>
      </c>
      <c r="J27" s="8">
        <f t="shared" si="6"/>
        <v>0</v>
      </c>
      <c r="K27" s="8">
        <f t="shared" si="7"/>
        <v>0</v>
      </c>
      <c r="L27" s="19">
        <f t="shared" si="0"/>
        <v>0</v>
      </c>
      <c r="M27" s="49"/>
      <c r="N27" s="60"/>
      <c r="O27" s="60"/>
      <c r="P27" s="60"/>
      <c r="Q27" s="60"/>
      <c r="R27" s="60"/>
      <c r="S27" s="60"/>
      <c r="T27" s="60"/>
      <c r="U27" s="60"/>
      <c r="V27" s="60"/>
      <c r="W27" s="60"/>
      <c r="X27" s="60"/>
      <c r="Y27" s="61"/>
      <c r="Z27" s="61"/>
      <c r="AA27" s="20">
        <f t="shared" si="1"/>
        <v>0</v>
      </c>
      <c r="AB27" s="67">
        <f t="shared" si="9"/>
        <v>0</v>
      </c>
      <c r="AC27" s="67">
        <f t="shared" si="10"/>
        <v>0</v>
      </c>
      <c r="AD27" t="str">
        <f t="shared" si="8"/>
        <v/>
      </c>
    </row>
    <row r="28" spans="1:30" ht="15.75" thickBot="1" x14ac:dyDescent="0.3">
      <c r="A28" s="23"/>
      <c r="B28" s="24"/>
      <c r="C28" s="25"/>
      <c r="D28" s="60">
        <v>0</v>
      </c>
      <c r="E28" s="182">
        <v>0.255</v>
      </c>
      <c r="F28" s="8">
        <f t="shared" si="2"/>
        <v>0</v>
      </c>
      <c r="G28" s="8">
        <f t="shared" si="3"/>
        <v>0</v>
      </c>
      <c r="H28" s="8">
        <f t="shared" si="4"/>
        <v>0</v>
      </c>
      <c r="I28" s="8">
        <f t="shared" si="5"/>
        <v>0</v>
      </c>
      <c r="J28" s="8">
        <f t="shared" si="6"/>
        <v>0</v>
      </c>
      <c r="K28" s="8">
        <f t="shared" si="7"/>
        <v>0</v>
      </c>
      <c r="L28" s="19">
        <f t="shared" si="0"/>
        <v>0</v>
      </c>
      <c r="M28" s="49"/>
      <c r="N28" s="60"/>
      <c r="O28" s="60"/>
      <c r="P28" s="60"/>
      <c r="Q28" s="60"/>
      <c r="R28" s="60"/>
      <c r="S28" s="60"/>
      <c r="T28" s="60"/>
      <c r="U28" s="60"/>
      <c r="V28" s="60"/>
      <c r="W28" s="60"/>
      <c r="X28" s="60"/>
      <c r="Y28" s="61"/>
      <c r="Z28" s="61"/>
      <c r="AA28" s="20">
        <f t="shared" si="1"/>
        <v>0</v>
      </c>
      <c r="AB28" s="67">
        <f t="shared" si="9"/>
        <v>0</v>
      </c>
      <c r="AC28" s="67">
        <f t="shared" si="10"/>
        <v>0</v>
      </c>
      <c r="AD28" t="str">
        <f t="shared" si="8"/>
        <v/>
      </c>
    </row>
    <row r="29" spans="1:30" ht="15.75" thickBot="1" x14ac:dyDescent="0.3">
      <c r="A29" s="23"/>
      <c r="B29" s="24"/>
      <c r="C29" s="25"/>
      <c r="D29" s="60">
        <v>0</v>
      </c>
      <c r="E29" s="182">
        <v>0.255</v>
      </c>
      <c r="F29" s="8">
        <f t="shared" si="2"/>
        <v>0</v>
      </c>
      <c r="G29" s="8">
        <f t="shared" si="3"/>
        <v>0</v>
      </c>
      <c r="H29" s="8">
        <f t="shared" si="4"/>
        <v>0</v>
      </c>
      <c r="I29" s="8">
        <f t="shared" si="5"/>
        <v>0</v>
      </c>
      <c r="J29" s="8">
        <f t="shared" si="6"/>
        <v>0</v>
      </c>
      <c r="K29" s="8">
        <f t="shared" si="7"/>
        <v>0</v>
      </c>
      <c r="L29" s="19">
        <f t="shared" si="0"/>
        <v>0</v>
      </c>
      <c r="M29" s="49"/>
      <c r="N29" s="60"/>
      <c r="O29" s="60"/>
      <c r="P29" s="60"/>
      <c r="Q29" s="60"/>
      <c r="R29" s="60"/>
      <c r="S29" s="60"/>
      <c r="T29" s="60"/>
      <c r="U29" s="60"/>
      <c r="V29" s="60"/>
      <c r="W29" s="60"/>
      <c r="X29" s="60"/>
      <c r="Y29" s="61"/>
      <c r="Z29" s="61"/>
      <c r="AA29" s="20">
        <f t="shared" si="1"/>
        <v>0</v>
      </c>
      <c r="AB29" s="67">
        <f t="shared" si="9"/>
        <v>0</v>
      </c>
      <c r="AC29" s="67">
        <f t="shared" si="10"/>
        <v>0</v>
      </c>
      <c r="AD29" t="str">
        <f t="shared" si="8"/>
        <v/>
      </c>
    </row>
    <row r="30" spans="1:30" ht="15.75" thickBot="1" x14ac:dyDescent="0.3">
      <c r="A30" s="23"/>
      <c r="B30" s="24"/>
      <c r="C30" s="25"/>
      <c r="D30" s="60">
        <v>0</v>
      </c>
      <c r="E30" s="182">
        <v>0.255</v>
      </c>
      <c r="F30" s="8">
        <f t="shared" si="2"/>
        <v>0</v>
      </c>
      <c r="G30" s="8">
        <f t="shared" si="3"/>
        <v>0</v>
      </c>
      <c r="H30" s="8">
        <f t="shared" si="4"/>
        <v>0</v>
      </c>
      <c r="I30" s="8">
        <f t="shared" si="5"/>
        <v>0</v>
      </c>
      <c r="J30" s="8">
        <f t="shared" si="6"/>
        <v>0</v>
      </c>
      <c r="K30" s="8">
        <f t="shared" si="7"/>
        <v>0</v>
      </c>
      <c r="L30" s="19">
        <f t="shared" si="0"/>
        <v>0</v>
      </c>
      <c r="M30" s="49"/>
      <c r="N30" s="60"/>
      <c r="O30" s="60"/>
      <c r="P30" s="60"/>
      <c r="Q30" s="60"/>
      <c r="R30" s="60"/>
      <c r="S30" s="60"/>
      <c r="T30" s="60"/>
      <c r="U30" s="60"/>
      <c r="V30" s="60"/>
      <c r="W30" s="60"/>
      <c r="X30" s="60"/>
      <c r="Y30" s="61"/>
      <c r="Z30" s="61"/>
      <c r="AA30" s="20">
        <f t="shared" si="1"/>
        <v>0</v>
      </c>
      <c r="AB30" s="67">
        <f t="shared" si="9"/>
        <v>0</v>
      </c>
      <c r="AC30" s="67">
        <f t="shared" si="10"/>
        <v>0</v>
      </c>
      <c r="AD30" t="str">
        <f t="shared" si="8"/>
        <v/>
      </c>
    </row>
    <row r="31" spans="1:30" ht="15.75" thickBot="1" x14ac:dyDescent="0.3">
      <c r="A31" s="23"/>
      <c r="B31" s="24"/>
      <c r="C31" s="25"/>
      <c r="D31" s="60">
        <v>0</v>
      </c>
      <c r="E31" s="182">
        <v>0.255</v>
      </c>
      <c r="F31" s="8">
        <f t="shared" si="2"/>
        <v>0</v>
      </c>
      <c r="G31" s="8">
        <f t="shared" si="3"/>
        <v>0</v>
      </c>
      <c r="H31" s="8">
        <f t="shared" si="4"/>
        <v>0</v>
      </c>
      <c r="I31" s="8">
        <f t="shared" si="5"/>
        <v>0</v>
      </c>
      <c r="J31" s="8">
        <f t="shared" si="6"/>
        <v>0</v>
      </c>
      <c r="K31" s="8">
        <f t="shared" si="7"/>
        <v>0</v>
      </c>
      <c r="L31" s="19">
        <f t="shared" si="0"/>
        <v>0</v>
      </c>
      <c r="M31" s="49"/>
      <c r="N31" s="60"/>
      <c r="O31" s="60"/>
      <c r="P31" s="60"/>
      <c r="Q31" s="60"/>
      <c r="R31" s="60"/>
      <c r="S31" s="60"/>
      <c r="T31" s="60"/>
      <c r="U31" s="60"/>
      <c r="V31" s="60"/>
      <c r="W31" s="60"/>
      <c r="X31" s="60"/>
      <c r="Y31" s="61"/>
      <c r="Z31" s="61"/>
      <c r="AA31" s="20">
        <f t="shared" si="1"/>
        <v>0</v>
      </c>
      <c r="AB31" s="67">
        <f t="shared" si="9"/>
        <v>0</v>
      </c>
      <c r="AC31" s="67">
        <f t="shared" si="10"/>
        <v>0</v>
      </c>
      <c r="AD31" t="str">
        <f t="shared" si="8"/>
        <v/>
      </c>
    </row>
    <row r="32" spans="1:30" ht="15.75" thickBot="1" x14ac:dyDescent="0.3">
      <c r="A32" s="23"/>
      <c r="B32" s="24"/>
      <c r="C32" s="25"/>
      <c r="D32" s="60">
        <v>0</v>
      </c>
      <c r="E32" s="182">
        <v>0.255</v>
      </c>
      <c r="F32" s="8">
        <f t="shared" si="2"/>
        <v>0</v>
      </c>
      <c r="G32" s="8">
        <f t="shared" si="3"/>
        <v>0</v>
      </c>
      <c r="H32" s="8">
        <f t="shared" si="4"/>
        <v>0</v>
      </c>
      <c r="I32" s="8">
        <f t="shared" si="5"/>
        <v>0</v>
      </c>
      <c r="J32" s="8">
        <f t="shared" si="6"/>
        <v>0</v>
      </c>
      <c r="K32" s="8">
        <f t="shared" si="7"/>
        <v>0</v>
      </c>
      <c r="L32" s="19">
        <f t="shared" si="0"/>
        <v>0</v>
      </c>
      <c r="M32" s="49"/>
      <c r="N32" s="60"/>
      <c r="O32" s="60"/>
      <c r="P32" s="60"/>
      <c r="Q32" s="60"/>
      <c r="R32" s="60"/>
      <c r="S32" s="60"/>
      <c r="T32" s="60"/>
      <c r="U32" s="60"/>
      <c r="V32" s="60"/>
      <c r="W32" s="60"/>
      <c r="X32" s="60"/>
      <c r="Y32" s="61"/>
      <c r="Z32" s="61"/>
      <c r="AA32" s="20">
        <f t="shared" si="1"/>
        <v>0</v>
      </c>
      <c r="AB32" s="67">
        <f t="shared" si="9"/>
        <v>0</v>
      </c>
      <c r="AC32" s="67">
        <f t="shared" si="10"/>
        <v>0</v>
      </c>
      <c r="AD32" t="str">
        <f t="shared" si="8"/>
        <v/>
      </c>
    </row>
    <row r="33" spans="1:30" ht="15.75" thickBot="1" x14ac:dyDescent="0.3">
      <c r="A33" s="23"/>
      <c r="B33" s="24"/>
      <c r="C33" s="25"/>
      <c r="D33" s="60">
        <v>0</v>
      </c>
      <c r="E33" s="182">
        <v>0.255</v>
      </c>
      <c r="F33" s="8">
        <f t="shared" si="2"/>
        <v>0</v>
      </c>
      <c r="G33" s="8">
        <f t="shared" si="3"/>
        <v>0</v>
      </c>
      <c r="H33" s="8">
        <f t="shared" si="4"/>
        <v>0</v>
      </c>
      <c r="I33" s="8">
        <f t="shared" si="5"/>
        <v>0</v>
      </c>
      <c r="J33" s="8">
        <f t="shared" si="6"/>
        <v>0</v>
      </c>
      <c r="K33" s="8">
        <f t="shared" si="7"/>
        <v>0</v>
      </c>
      <c r="L33" s="19">
        <f t="shared" si="0"/>
        <v>0</v>
      </c>
      <c r="M33" s="49"/>
      <c r="N33" s="60"/>
      <c r="O33" s="60"/>
      <c r="P33" s="60"/>
      <c r="Q33" s="60"/>
      <c r="R33" s="60"/>
      <c r="S33" s="60"/>
      <c r="T33" s="60"/>
      <c r="U33" s="60"/>
      <c r="V33" s="60"/>
      <c r="W33" s="60"/>
      <c r="X33" s="60"/>
      <c r="Y33" s="61"/>
      <c r="Z33" s="61"/>
      <c r="AA33" s="20">
        <f t="shared" si="1"/>
        <v>0</v>
      </c>
      <c r="AB33" s="67">
        <f t="shared" si="9"/>
        <v>0</v>
      </c>
      <c r="AC33" s="67">
        <f t="shared" si="10"/>
        <v>0</v>
      </c>
      <c r="AD33" t="str">
        <f t="shared" si="8"/>
        <v/>
      </c>
    </row>
    <row r="34" spans="1:30" ht="15.75" thickBot="1" x14ac:dyDescent="0.3">
      <c r="A34" s="23"/>
      <c r="B34" s="24"/>
      <c r="C34" s="25"/>
      <c r="D34" s="60">
        <v>0</v>
      </c>
      <c r="E34" s="182">
        <v>0.255</v>
      </c>
      <c r="F34" s="8">
        <f t="shared" si="2"/>
        <v>0</v>
      </c>
      <c r="G34" s="8">
        <f t="shared" si="3"/>
        <v>0</v>
      </c>
      <c r="H34" s="8">
        <f t="shared" si="4"/>
        <v>0</v>
      </c>
      <c r="I34" s="8">
        <f t="shared" si="5"/>
        <v>0</v>
      </c>
      <c r="J34" s="8">
        <f t="shared" si="6"/>
        <v>0</v>
      </c>
      <c r="K34" s="8">
        <f t="shared" si="7"/>
        <v>0</v>
      </c>
      <c r="L34" s="19">
        <f t="shared" si="0"/>
        <v>0</v>
      </c>
      <c r="M34" s="49"/>
      <c r="N34" s="60"/>
      <c r="O34" s="60"/>
      <c r="P34" s="60"/>
      <c r="Q34" s="60"/>
      <c r="R34" s="60"/>
      <c r="S34" s="60"/>
      <c r="T34" s="60"/>
      <c r="U34" s="60"/>
      <c r="V34" s="60"/>
      <c r="W34" s="60"/>
      <c r="X34" s="60"/>
      <c r="Y34" s="61"/>
      <c r="Z34" s="61"/>
      <c r="AA34" s="20">
        <f t="shared" si="1"/>
        <v>0</v>
      </c>
      <c r="AB34" s="67">
        <f t="shared" si="9"/>
        <v>0</v>
      </c>
      <c r="AC34" s="67">
        <f t="shared" si="10"/>
        <v>0</v>
      </c>
      <c r="AD34" t="str">
        <f t="shared" si="8"/>
        <v/>
      </c>
    </row>
    <row r="35" spans="1:30" ht="15.75" thickBot="1" x14ac:dyDescent="0.3">
      <c r="A35" s="23"/>
      <c r="B35" s="24"/>
      <c r="C35" s="25"/>
      <c r="D35" s="60">
        <v>0</v>
      </c>
      <c r="E35" s="182">
        <v>0.255</v>
      </c>
      <c r="F35" s="8">
        <f t="shared" si="2"/>
        <v>0</v>
      </c>
      <c r="G35" s="8">
        <f t="shared" si="3"/>
        <v>0</v>
      </c>
      <c r="H35" s="8">
        <f t="shared" si="4"/>
        <v>0</v>
      </c>
      <c r="I35" s="8">
        <f t="shared" si="5"/>
        <v>0</v>
      </c>
      <c r="J35" s="8">
        <f t="shared" si="6"/>
        <v>0</v>
      </c>
      <c r="K35" s="8">
        <f t="shared" si="7"/>
        <v>0</v>
      </c>
      <c r="L35" s="19">
        <f t="shared" si="0"/>
        <v>0</v>
      </c>
      <c r="M35" s="49"/>
      <c r="N35" s="60"/>
      <c r="O35" s="60"/>
      <c r="P35" s="60"/>
      <c r="Q35" s="60"/>
      <c r="R35" s="60"/>
      <c r="S35" s="60"/>
      <c r="T35" s="60"/>
      <c r="U35" s="60"/>
      <c r="V35" s="60"/>
      <c r="W35" s="60"/>
      <c r="X35" s="60"/>
      <c r="Y35" s="61"/>
      <c r="Z35" s="61"/>
      <c r="AA35" s="20">
        <f t="shared" si="1"/>
        <v>0</v>
      </c>
      <c r="AB35" s="67">
        <f t="shared" si="9"/>
        <v>0</v>
      </c>
      <c r="AC35" s="67">
        <f t="shared" si="10"/>
        <v>0</v>
      </c>
      <c r="AD35" t="str">
        <f t="shared" si="8"/>
        <v/>
      </c>
    </row>
    <row r="36" spans="1:30" ht="15.75" thickBot="1" x14ac:dyDescent="0.3">
      <c r="A36" s="23"/>
      <c r="B36" s="24"/>
      <c r="C36" s="25"/>
      <c r="D36" s="60">
        <v>0</v>
      </c>
      <c r="E36" s="182">
        <v>0.255</v>
      </c>
      <c r="F36" s="8">
        <f t="shared" si="2"/>
        <v>0</v>
      </c>
      <c r="G36" s="8">
        <f t="shared" si="3"/>
        <v>0</v>
      </c>
      <c r="H36" s="8">
        <f t="shared" si="4"/>
        <v>0</v>
      </c>
      <c r="I36" s="8">
        <f t="shared" si="5"/>
        <v>0</v>
      </c>
      <c r="J36" s="8">
        <f t="shared" si="6"/>
        <v>0</v>
      </c>
      <c r="K36" s="8">
        <f t="shared" si="7"/>
        <v>0</v>
      </c>
      <c r="L36" s="19">
        <f t="shared" si="0"/>
        <v>0</v>
      </c>
      <c r="M36" s="49"/>
      <c r="N36" s="60"/>
      <c r="O36" s="60"/>
      <c r="P36" s="60"/>
      <c r="Q36" s="60"/>
      <c r="R36" s="60"/>
      <c r="S36" s="60"/>
      <c r="T36" s="60"/>
      <c r="U36" s="60"/>
      <c r="V36" s="60"/>
      <c r="W36" s="60"/>
      <c r="X36" s="60"/>
      <c r="Y36" s="61"/>
      <c r="Z36" s="61"/>
      <c r="AA36" s="20">
        <f t="shared" si="1"/>
        <v>0</v>
      </c>
      <c r="AB36" s="67">
        <f t="shared" si="9"/>
        <v>0</v>
      </c>
      <c r="AC36" s="67">
        <f t="shared" si="10"/>
        <v>0</v>
      </c>
      <c r="AD36" t="str">
        <f t="shared" si="8"/>
        <v/>
      </c>
    </row>
    <row r="37" spans="1:30" ht="15.75" thickBot="1" x14ac:dyDescent="0.3">
      <c r="A37" s="23"/>
      <c r="B37" s="24"/>
      <c r="C37" s="25"/>
      <c r="D37" s="60">
        <v>0</v>
      </c>
      <c r="E37" s="182">
        <v>0.255</v>
      </c>
      <c r="F37" s="8">
        <f t="shared" si="2"/>
        <v>0</v>
      </c>
      <c r="G37" s="8">
        <f t="shared" si="3"/>
        <v>0</v>
      </c>
      <c r="H37" s="8">
        <f t="shared" si="4"/>
        <v>0</v>
      </c>
      <c r="I37" s="8">
        <f t="shared" si="5"/>
        <v>0</v>
      </c>
      <c r="J37" s="8">
        <f t="shared" si="6"/>
        <v>0</v>
      </c>
      <c r="K37" s="8">
        <f t="shared" si="7"/>
        <v>0</v>
      </c>
      <c r="L37" s="19">
        <f t="shared" ref="L37:L68" si="11">D37-(SUM(F37:K37))-SUM(N37:Z37)</f>
        <v>0</v>
      </c>
      <c r="M37" s="49"/>
      <c r="N37" s="60"/>
      <c r="O37" s="60"/>
      <c r="P37" s="60"/>
      <c r="Q37" s="60"/>
      <c r="R37" s="60"/>
      <c r="S37" s="60"/>
      <c r="T37" s="60"/>
      <c r="U37" s="60"/>
      <c r="V37" s="60"/>
      <c r="W37" s="60"/>
      <c r="X37" s="60"/>
      <c r="Y37" s="61"/>
      <c r="Z37" s="61"/>
      <c r="AA37" s="20">
        <f t="shared" ref="AA37:AA68" si="12">D37-SUM(F37:K37)</f>
        <v>0</v>
      </c>
      <c r="AB37" s="67">
        <f t="shared" si="9"/>
        <v>0</v>
      </c>
      <c r="AC37" s="67">
        <f t="shared" si="10"/>
        <v>0</v>
      </c>
      <c r="AD37" t="str">
        <f t="shared" si="8"/>
        <v/>
      </c>
    </row>
    <row r="38" spans="1:30" ht="15.75" thickBot="1" x14ac:dyDescent="0.3">
      <c r="A38" s="23"/>
      <c r="B38" s="24"/>
      <c r="C38" s="25"/>
      <c r="D38" s="60">
        <v>0</v>
      </c>
      <c r="E38" s="182">
        <v>0.255</v>
      </c>
      <c r="F38" s="8">
        <f t="shared" si="2"/>
        <v>0</v>
      </c>
      <c r="G38" s="8">
        <f t="shared" si="3"/>
        <v>0</v>
      </c>
      <c r="H38" s="8">
        <f t="shared" si="4"/>
        <v>0</v>
      </c>
      <c r="I38" s="8">
        <f t="shared" si="5"/>
        <v>0</v>
      </c>
      <c r="J38" s="8">
        <f t="shared" si="6"/>
        <v>0</v>
      </c>
      <c r="K38" s="8">
        <f t="shared" si="7"/>
        <v>0</v>
      </c>
      <c r="L38" s="19">
        <f t="shared" si="11"/>
        <v>0</v>
      </c>
      <c r="M38" s="49"/>
      <c r="N38" s="60"/>
      <c r="O38" s="60"/>
      <c r="P38" s="60"/>
      <c r="Q38" s="60"/>
      <c r="R38" s="60"/>
      <c r="S38" s="60"/>
      <c r="T38" s="60"/>
      <c r="U38" s="60"/>
      <c r="V38" s="60"/>
      <c r="W38" s="60"/>
      <c r="X38" s="60"/>
      <c r="Y38" s="61"/>
      <c r="Z38" s="61"/>
      <c r="AA38" s="20">
        <f t="shared" si="12"/>
        <v>0</v>
      </c>
      <c r="AB38" s="67">
        <f t="shared" si="9"/>
        <v>0</v>
      </c>
      <c r="AC38" s="67">
        <f t="shared" si="10"/>
        <v>0</v>
      </c>
      <c r="AD38" t="str">
        <f t="shared" si="8"/>
        <v/>
      </c>
    </row>
    <row r="39" spans="1:30" ht="15.75" thickBot="1" x14ac:dyDescent="0.3">
      <c r="A39" s="23"/>
      <c r="B39" s="24"/>
      <c r="C39" s="25"/>
      <c r="D39" s="60">
        <v>0</v>
      </c>
      <c r="E39" s="182">
        <v>0.255</v>
      </c>
      <c r="F39" s="8">
        <f t="shared" si="2"/>
        <v>0</v>
      </c>
      <c r="G39" s="8">
        <f t="shared" si="3"/>
        <v>0</v>
      </c>
      <c r="H39" s="8">
        <f t="shared" si="4"/>
        <v>0</v>
      </c>
      <c r="I39" s="8">
        <f t="shared" si="5"/>
        <v>0</v>
      </c>
      <c r="J39" s="8">
        <f t="shared" si="6"/>
        <v>0</v>
      </c>
      <c r="K39" s="8">
        <f t="shared" si="7"/>
        <v>0</v>
      </c>
      <c r="L39" s="19">
        <f t="shared" si="11"/>
        <v>0</v>
      </c>
      <c r="M39" s="49"/>
      <c r="N39" s="60"/>
      <c r="O39" s="60"/>
      <c r="P39" s="60"/>
      <c r="Q39" s="60"/>
      <c r="R39" s="60"/>
      <c r="S39" s="60"/>
      <c r="T39" s="60"/>
      <c r="U39" s="60"/>
      <c r="V39" s="60"/>
      <c r="W39" s="60"/>
      <c r="X39" s="60"/>
      <c r="Y39" s="61"/>
      <c r="Z39" s="61"/>
      <c r="AA39" s="20">
        <f t="shared" si="12"/>
        <v>0</v>
      </c>
      <c r="AB39" s="67">
        <f t="shared" si="9"/>
        <v>0</v>
      </c>
      <c r="AC39" s="67">
        <f t="shared" si="10"/>
        <v>0</v>
      </c>
      <c r="AD39" t="str">
        <f t="shared" si="8"/>
        <v/>
      </c>
    </row>
    <row r="40" spans="1:30" ht="15.75" thickBot="1" x14ac:dyDescent="0.3">
      <c r="A40" s="23"/>
      <c r="B40" s="24"/>
      <c r="C40" s="25"/>
      <c r="D40" s="60">
        <v>0</v>
      </c>
      <c r="E40" s="182">
        <v>0.255</v>
      </c>
      <c r="F40" s="8">
        <f t="shared" si="2"/>
        <v>0</v>
      </c>
      <c r="G40" s="8">
        <f t="shared" si="3"/>
        <v>0</v>
      </c>
      <c r="H40" s="8">
        <f t="shared" si="4"/>
        <v>0</v>
      </c>
      <c r="I40" s="8">
        <f t="shared" si="5"/>
        <v>0</v>
      </c>
      <c r="J40" s="8">
        <f t="shared" si="6"/>
        <v>0</v>
      </c>
      <c r="K40" s="8">
        <f t="shared" si="7"/>
        <v>0</v>
      </c>
      <c r="L40" s="19">
        <f t="shared" si="11"/>
        <v>0</v>
      </c>
      <c r="M40" s="49"/>
      <c r="N40" s="60"/>
      <c r="O40" s="60"/>
      <c r="P40" s="60"/>
      <c r="Q40" s="60"/>
      <c r="R40" s="60"/>
      <c r="S40" s="60"/>
      <c r="T40" s="60"/>
      <c r="U40" s="60"/>
      <c r="V40" s="60"/>
      <c r="W40" s="60"/>
      <c r="X40" s="60"/>
      <c r="Y40" s="61"/>
      <c r="Z40" s="61"/>
      <c r="AA40" s="20">
        <f t="shared" si="12"/>
        <v>0</v>
      </c>
      <c r="AB40" s="67">
        <f t="shared" si="9"/>
        <v>0</v>
      </c>
      <c r="AC40" s="67">
        <f t="shared" si="10"/>
        <v>0</v>
      </c>
      <c r="AD40" t="str">
        <f t="shared" si="8"/>
        <v/>
      </c>
    </row>
    <row r="41" spans="1:30" ht="15.75" thickBot="1" x14ac:dyDescent="0.3">
      <c r="A41" s="23"/>
      <c r="B41" s="24"/>
      <c r="C41" s="25"/>
      <c r="D41" s="60">
        <v>0</v>
      </c>
      <c r="E41" s="182">
        <v>0.255</v>
      </c>
      <c r="F41" s="8">
        <f t="shared" si="2"/>
        <v>0</v>
      </c>
      <c r="G41" s="8">
        <f t="shared" si="3"/>
        <v>0</v>
      </c>
      <c r="H41" s="8">
        <f t="shared" si="4"/>
        <v>0</v>
      </c>
      <c r="I41" s="8">
        <f t="shared" si="5"/>
        <v>0</v>
      </c>
      <c r="J41" s="8">
        <f t="shared" si="6"/>
        <v>0</v>
      </c>
      <c r="K41" s="8">
        <f t="shared" si="7"/>
        <v>0</v>
      </c>
      <c r="L41" s="19">
        <f t="shared" si="11"/>
        <v>0</v>
      </c>
      <c r="M41" s="49"/>
      <c r="N41" s="60"/>
      <c r="O41" s="60"/>
      <c r="P41" s="60"/>
      <c r="Q41" s="60"/>
      <c r="R41" s="60"/>
      <c r="S41" s="60"/>
      <c r="T41" s="60"/>
      <c r="U41" s="60"/>
      <c r="V41" s="60"/>
      <c r="W41" s="60"/>
      <c r="X41" s="60"/>
      <c r="Y41" s="61"/>
      <c r="Z41" s="61"/>
      <c r="AA41" s="20">
        <f t="shared" si="12"/>
        <v>0</v>
      </c>
      <c r="AB41" s="67">
        <f t="shared" si="9"/>
        <v>0</v>
      </c>
      <c r="AC41" s="67">
        <f t="shared" si="10"/>
        <v>0</v>
      </c>
      <c r="AD41" t="str">
        <f t="shared" si="8"/>
        <v/>
      </c>
    </row>
    <row r="42" spans="1:30" ht="15.75" thickBot="1" x14ac:dyDescent="0.3">
      <c r="A42" s="23"/>
      <c r="B42" s="24"/>
      <c r="C42" s="25"/>
      <c r="D42" s="60">
        <v>0</v>
      </c>
      <c r="E42" s="182">
        <v>0.255</v>
      </c>
      <c r="F42" s="8">
        <f t="shared" si="2"/>
        <v>0</v>
      </c>
      <c r="G42" s="8">
        <f t="shared" si="3"/>
        <v>0</v>
      </c>
      <c r="H42" s="8">
        <f t="shared" si="4"/>
        <v>0</v>
      </c>
      <c r="I42" s="8">
        <f t="shared" si="5"/>
        <v>0</v>
      </c>
      <c r="J42" s="8">
        <f t="shared" si="6"/>
        <v>0</v>
      </c>
      <c r="K42" s="8">
        <f t="shared" si="7"/>
        <v>0</v>
      </c>
      <c r="L42" s="19">
        <f t="shared" si="11"/>
        <v>0</v>
      </c>
      <c r="M42" s="49"/>
      <c r="N42" s="60"/>
      <c r="O42" s="60"/>
      <c r="P42" s="60"/>
      <c r="Q42" s="60"/>
      <c r="R42" s="60"/>
      <c r="S42" s="60"/>
      <c r="T42" s="60"/>
      <c r="U42" s="60"/>
      <c r="V42" s="60"/>
      <c r="W42" s="60"/>
      <c r="X42" s="60"/>
      <c r="Y42" s="61"/>
      <c r="Z42" s="61"/>
      <c r="AA42" s="20">
        <f t="shared" si="12"/>
        <v>0</v>
      </c>
      <c r="AB42" s="67">
        <f t="shared" si="9"/>
        <v>0</v>
      </c>
      <c r="AC42" s="67">
        <f t="shared" si="10"/>
        <v>0</v>
      </c>
      <c r="AD42" t="str">
        <f t="shared" si="8"/>
        <v/>
      </c>
    </row>
    <row r="43" spans="1:30" ht="15.75" thickBot="1" x14ac:dyDescent="0.3">
      <c r="A43" s="23"/>
      <c r="B43" s="24"/>
      <c r="C43" s="25"/>
      <c r="D43" s="60">
        <v>0</v>
      </c>
      <c r="E43" s="182">
        <v>0.255</v>
      </c>
      <c r="F43" s="8">
        <f t="shared" si="2"/>
        <v>0</v>
      </c>
      <c r="G43" s="8">
        <f t="shared" si="3"/>
        <v>0</v>
      </c>
      <c r="H43" s="8">
        <f t="shared" si="4"/>
        <v>0</v>
      </c>
      <c r="I43" s="8">
        <f t="shared" si="5"/>
        <v>0</v>
      </c>
      <c r="J43" s="8">
        <f t="shared" si="6"/>
        <v>0</v>
      </c>
      <c r="K43" s="8">
        <f t="shared" si="7"/>
        <v>0</v>
      </c>
      <c r="L43" s="19">
        <f t="shared" si="11"/>
        <v>0</v>
      </c>
      <c r="M43" s="49"/>
      <c r="N43" s="60"/>
      <c r="O43" s="60"/>
      <c r="P43" s="60"/>
      <c r="Q43" s="60"/>
      <c r="R43" s="60"/>
      <c r="S43" s="60"/>
      <c r="T43" s="60"/>
      <c r="U43" s="60"/>
      <c r="V43" s="60"/>
      <c r="W43" s="60"/>
      <c r="X43" s="60"/>
      <c r="Y43" s="61"/>
      <c r="Z43" s="61"/>
      <c r="AA43" s="20">
        <f t="shared" si="12"/>
        <v>0</v>
      </c>
      <c r="AB43" s="67">
        <f t="shared" si="9"/>
        <v>0</v>
      </c>
      <c r="AC43" s="67">
        <f t="shared" si="10"/>
        <v>0</v>
      </c>
      <c r="AD43" t="str">
        <f t="shared" si="8"/>
        <v/>
      </c>
    </row>
    <row r="44" spans="1:30" ht="15.75" thickBot="1" x14ac:dyDescent="0.3">
      <c r="A44" s="23"/>
      <c r="B44" s="24"/>
      <c r="C44" s="25"/>
      <c r="D44" s="60">
        <v>0</v>
      </c>
      <c r="E44" s="182">
        <v>0.255</v>
      </c>
      <c r="F44" s="8">
        <f t="shared" si="2"/>
        <v>0</v>
      </c>
      <c r="G44" s="8">
        <f t="shared" si="3"/>
        <v>0</v>
      </c>
      <c r="H44" s="8">
        <f t="shared" si="4"/>
        <v>0</v>
      </c>
      <c r="I44" s="8">
        <f t="shared" si="5"/>
        <v>0</v>
      </c>
      <c r="J44" s="8">
        <f t="shared" si="6"/>
        <v>0</v>
      </c>
      <c r="K44" s="8">
        <f t="shared" si="7"/>
        <v>0</v>
      </c>
      <c r="L44" s="19">
        <f t="shared" si="11"/>
        <v>0</v>
      </c>
      <c r="M44" s="49"/>
      <c r="N44" s="60"/>
      <c r="O44" s="60"/>
      <c r="P44" s="60"/>
      <c r="Q44" s="60"/>
      <c r="R44" s="60"/>
      <c r="S44" s="60"/>
      <c r="T44" s="60"/>
      <c r="U44" s="60"/>
      <c r="V44" s="60"/>
      <c r="W44" s="60"/>
      <c r="X44" s="60"/>
      <c r="Y44" s="61"/>
      <c r="Z44" s="61"/>
      <c r="AA44" s="20">
        <f t="shared" si="12"/>
        <v>0</v>
      </c>
      <c r="AB44" s="67">
        <f t="shared" si="9"/>
        <v>0</v>
      </c>
      <c r="AC44" s="67">
        <f t="shared" si="10"/>
        <v>0</v>
      </c>
      <c r="AD44" t="str">
        <f t="shared" si="8"/>
        <v/>
      </c>
    </row>
    <row r="45" spans="1:30" ht="15.75" thickBot="1" x14ac:dyDescent="0.3">
      <c r="A45" s="23"/>
      <c r="B45" s="24"/>
      <c r="C45" s="25"/>
      <c r="D45" s="60">
        <v>0</v>
      </c>
      <c r="E45" s="182">
        <v>0.255</v>
      </c>
      <c r="F45" s="8">
        <f t="shared" si="2"/>
        <v>0</v>
      </c>
      <c r="G45" s="8">
        <f t="shared" si="3"/>
        <v>0</v>
      </c>
      <c r="H45" s="8">
        <f t="shared" si="4"/>
        <v>0</v>
      </c>
      <c r="I45" s="8">
        <f t="shared" si="5"/>
        <v>0</v>
      </c>
      <c r="J45" s="8">
        <f t="shared" si="6"/>
        <v>0</v>
      </c>
      <c r="K45" s="8">
        <f t="shared" si="7"/>
        <v>0</v>
      </c>
      <c r="L45" s="19">
        <f t="shared" si="11"/>
        <v>0</v>
      </c>
      <c r="M45" s="49"/>
      <c r="N45" s="60"/>
      <c r="O45" s="60"/>
      <c r="P45" s="60"/>
      <c r="Q45" s="60"/>
      <c r="R45" s="60"/>
      <c r="S45" s="60"/>
      <c r="T45" s="60"/>
      <c r="U45" s="60"/>
      <c r="V45" s="60"/>
      <c r="W45" s="60"/>
      <c r="X45" s="60"/>
      <c r="Y45" s="61"/>
      <c r="Z45" s="61"/>
      <c r="AA45" s="20">
        <f t="shared" si="12"/>
        <v>0</v>
      </c>
      <c r="AB45" s="67">
        <f t="shared" si="9"/>
        <v>0</v>
      </c>
      <c r="AC45" s="67">
        <f t="shared" si="10"/>
        <v>0</v>
      </c>
      <c r="AD45" t="str">
        <f t="shared" si="8"/>
        <v/>
      </c>
    </row>
    <row r="46" spans="1:30" ht="15.75" thickBot="1" x14ac:dyDescent="0.3">
      <c r="A46" s="23"/>
      <c r="B46" s="24"/>
      <c r="C46" s="25"/>
      <c r="D46" s="60">
        <v>0</v>
      </c>
      <c r="E46" s="182">
        <v>0.255</v>
      </c>
      <c r="F46" s="8">
        <f t="shared" si="2"/>
        <v>0</v>
      </c>
      <c r="G46" s="8">
        <f t="shared" si="3"/>
        <v>0</v>
      </c>
      <c r="H46" s="8">
        <f t="shared" si="4"/>
        <v>0</v>
      </c>
      <c r="I46" s="8">
        <f t="shared" si="5"/>
        <v>0</v>
      </c>
      <c r="J46" s="8">
        <f t="shared" si="6"/>
        <v>0</v>
      </c>
      <c r="K46" s="8">
        <f t="shared" si="7"/>
        <v>0</v>
      </c>
      <c r="L46" s="19">
        <f t="shared" si="11"/>
        <v>0</v>
      </c>
      <c r="M46" s="49"/>
      <c r="N46" s="60"/>
      <c r="O46" s="60"/>
      <c r="P46" s="60"/>
      <c r="Q46" s="60"/>
      <c r="R46" s="60"/>
      <c r="S46" s="60"/>
      <c r="T46" s="60"/>
      <c r="U46" s="60"/>
      <c r="V46" s="60"/>
      <c r="W46" s="60"/>
      <c r="X46" s="60"/>
      <c r="Y46" s="61"/>
      <c r="Z46" s="61"/>
      <c r="AA46" s="20">
        <f t="shared" si="12"/>
        <v>0</v>
      </c>
      <c r="AB46" s="67">
        <f t="shared" si="9"/>
        <v>0</v>
      </c>
      <c r="AC46" s="67">
        <f t="shared" si="10"/>
        <v>0</v>
      </c>
      <c r="AD46" t="str">
        <f t="shared" si="8"/>
        <v/>
      </c>
    </row>
    <row r="47" spans="1:30" ht="15.75" thickBot="1" x14ac:dyDescent="0.3">
      <c r="A47" s="23"/>
      <c r="B47" s="24"/>
      <c r="C47" s="25"/>
      <c r="D47" s="60">
        <v>0</v>
      </c>
      <c r="E47" s="182">
        <v>0.255</v>
      </c>
      <c r="F47" s="8">
        <f t="shared" si="2"/>
        <v>0</v>
      </c>
      <c r="G47" s="8">
        <f t="shared" si="3"/>
        <v>0</v>
      </c>
      <c r="H47" s="8">
        <f t="shared" si="4"/>
        <v>0</v>
      </c>
      <c r="I47" s="8">
        <f t="shared" si="5"/>
        <v>0</v>
      </c>
      <c r="J47" s="8">
        <f t="shared" si="6"/>
        <v>0</v>
      </c>
      <c r="K47" s="8">
        <f t="shared" si="7"/>
        <v>0</v>
      </c>
      <c r="L47" s="19">
        <f t="shared" si="11"/>
        <v>0</v>
      </c>
      <c r="M47" s="49"/>
      <c r="N47" s="60"/>
      <c r="O47" s="60"/>
      <c r="P47" s="60"/>
      <c r="Q47" s="60"/>
      <c r="R47" s="60"/>
      <c r="S47" s="60"/>
      <c r="T47" s="60"/>
      <c r="U47" s="60"/>
      <c r="V47" s="60"/>
      <c r="W47" s="60"/>
      <c r="X47" s="60"/>
      <c r="Y47" s="61"/>
      <c r="Z47" s="61"/>
      <c r="AA47" s="20">
        <f t="shared" si="12"/>
        <v>0</v>
      </c>
      <c r="AB47" s="67">
        <f t="shared" si="9"/>
        <v>0</v>
      </c>
      <c r="AC47" s="67">
        <f t="shared" si="10"/>
        <v>0</v>
      </c>
      <c r="AD47" t="str">
        <f t="shared" si="8"/>
        <v/>
      </c>
    </row>
    <row r="48" spans="1:30" ht="15.75" thickBot="1" x14ac:dyDescent="0.3">
      <c r="A48" s="23"/>
      <c r="B48" s="24"/>
      <c r="C48" s="25"/>
      <c r="D48" s="60">
        <v>0</v>
      </c>
      <c r="E48" s="182">
        <v>0.255</v>
      </c>
      <c r="F48" s="8">
        <f t="shared" si="2"/>
        <v>0</v>
      </c>
      <c r="G48" s="8">
        <f t="shared" si="3"/>
        <v>0</v>
      </c>
      <c r="H48" s="8">
        <f t="shared" si="4"/>
        <v>0</v>
      </c>
      <c r="I48" s="8">
        <f t="shared" si="5"/>
        <v>0</v>
      </c>
      <c r="J48" s="8">
        <f t="shared" si="6"/>
        <v>0</v>
      </c>
      <c r="K48" s="8">
        <f t="shared" si="7"/>
        <v>0</v>
      </c>
      <c r="L48" s="19">
        <f t="shared" si="11"/>
        <v>0</v>
      </c>
      <c r="M48" s="49"/>
      <c r="N48" s="60"/>
      <c r="O48" s="60"/>
      <c r="P48" s="60"/>
      <c r="Q48" s="60"/>
      <c r="R48" s="60"/>
      <c r="S48" s="60"/>
      <c r="T48" s="60"/>
      <c r="U48" s="60"/>
      <c r="V48" s="60"/>
      <c r="W48" s="60"/>
      <c r="X48" s="60"/>
      <c r="Y48" s="61"/>
      <c r="Z48" s="61"/>
      <c r="AA48" s="20">
        <f t="shared" si="12"/>
        <v>0</v>
      </c>
      <c r="AB48" s="67">
        <f t="shared" si="9"/>
        <v>0</v>
      </c>
      <c r="AC48" s="67">
        <f t="shared" si="10"/>
        <v>0</v>
      </c>
      <c r="AD48" t="str">
        <f t="shared" si="8"/>
        <v/>
      </c>
    </row>
    <row r="49" spans="1:30" ht="15.75" thickBot="1" x14ac:dyDescent="0.3">
      <c r="A49" s="23"/>
      <c r="B49" s="24"/>
      <c r="C49" s="25"/>
      <c r="D49" s="60">
        <v>0</v>
      </c>
      <c r="E49" s="182">
        <v>0.255</v>
      </c>
      <c r="F49" s="8">
        <f t="shared" si="2"/>
        <v>0</v>
      </c>
      <c r="G49" s="8">
        <f t="shared" si="3"/>
        <v>0</v>
      </c>
      <c r="H49" s="8">
        <f t="shared" si="4"/>
        <v>0</v>
      </c>
      <c r="I49" s="8">
        <f t="shared" si="5"/>
        <v>0</v>
      </c>
      <c r="J49" s="8">
        <f t="shared" si="6"/>
        <v>0</v>
      </c>
      <c r="K49" s="8">
        <f t="shared" si="7"/>
        <v>0</v>
      </c>
      <c r="L49" s="19">
        <f t="shared" si="11"/>
        <v>0</v>
      </c>
      <c r="M49" s="49"/>
      <c r="N49" s="60"/>
      <c r="O49" s="60"/>
      <c r="P49" s="60"/>
      <c r="Q49" s="60"/>
      <c r="R49" s="60"/>
      <c r="S49" s="60"/>
      <c r="T49" s="60"/>
      <c r="U49" s="60"/>
      <c r="V49" s="60"/>
      <c r="W49" s="60"/>
      <c r="X49" s="60"/>
      <c r="Y49" s="61"/>
      <c r="Z49" s="61"/>
      <c r="AA49" s="20">
        <f t="shared" si="12"/>
        <v>0</v>
      </c>
      <c r="AB49" s="67">
        <f t="shared" si="9"/>
        <v>0</v>
      </c>
      <c r="AC49" s="67">
        <f t="shared" si="10"/>
        <v>0</v>
      </c>
      <c r="AD49" t="str">
        <f t="shared" si="8"/>
        <v/>
      </c>
    </row>
    <row r="50" spans="1:30" ht="15.75" thickBot="1" x14ac:dyDescent="0.3">
      <c r="A50" s="23"/>
      <c r="B50" s="24"/>
      <c r="C50" s="25"/>
      <c r="D50" s="60">
        <v>0</v>
      </c>
      <c r="E50" s="182">
        <v>0.255</v>
      </c>
      <c r="F50" s="8">
        <f t="shared" si="2"/>
        <v>0</v>
      </c>
      <c r="G50" s="8">
        <f t="shared" si="3"/>
        <v>0</v>
      </c>
      <c r="H50" s="8">
        <f t="shared" si="4"/>
        <v>0</v>
      </c>
      <c r="I50" s="8">
        <f t="shared" si="5"/>
        <v>0</v>
      </c>
      <c r="J50" s="8">
        <f t="shared" si="6"/>
        <v>0</v>
      </c>
      <c r="K50" s="8">
        <f t="shared" si="7"/>
        <v>0</v>
      </c>
      <c r="L50" s="19">
        <f t="shared" si="11"/>
        <v>0</v>
      </c>
      <c r="M50" s="49"/>
      <c r="N50" s="60"/>
      <c r="O50" s="60"/>
      <c r="P50" s="60"/>
      <c r="Q50" s="60"/>
      <c r="R50" s="60"/>
      <c r="S50" s="60"/>
      <c r="T50" s="60"/>
      <c r="U50" s="60"/>
      <c r="V50" s="60"/>
      <c r="W50" s="60"/>
      <c r="X50" s="60"/>
      <c r="Y50" s="61"/>
      <c r="Z50" s="61"/>
      <c r="AA50" s="20">
        <f t="shared" si="12"/>
        <v>0</v>
      </c>
      <c r="AB50" s="67">
        <f t="shared" si="9"/>
        <v>0</v>
      </c>
      <c r="AC50" s="67">
        <f t="shared" si="10"/>
        <v>0</v>
      </c>
      <c r="AD50" t="str">
        <f t="shared" si="8"/>
        <v/>
      </c>
    </row>
    <row r="51" spans="1:30" ht="15.75" thickBot="1" x14ac:dyDescent="0.3">
      <c r="A51" s="23"/>
      <c r="B51" s="24"/>
      <c r="C51" s="25"/>
      <c r="D51" s="60">
        <v>0</v>
      </c>
      <c r="E51" s="182">
        <v>0.255</v>
      </c>
      <c r="F51" s="8">
        <f t="shared" si="2"/>
        <v>0</v>
      </c>
      <c r="G51" s="8">
        <f t="shared" si="3"/>
        <v>0</v>
      </c>
      <c r="H51" s="8">
        <f t="shared" si="4"/>
        <v>0</v>
      </c>
      <c r="I51" s="8">
        <f t="shared" si="5"/>
        <v>0</v>
      </c>
      <c r="J51" s="8">
        <f t="shared" si="6"/>
        <v>0</v>
      </c>
      <c r="K51" s="8">
        <f t="shared" si="7"/>
        <v>0</v>
      </c>
      <c r="L51" s="19">
        <f t="shared" si="11"/>
        <v>0</v>
      </c>
      <c r="M51" s="49"/>
      <c r="N51" s="60"/>
      <c r="O51" s="60"/>
      <c r="P51" s="60"/>
      <c r="Q51" s="60"/>
      <c r="R51" s="60"/>
      <c r="S51" s="60"/>
      <c r="T51" s="60"/>
      <c r="U51" s="60"/>
      <c r="V51" s="60"/>
      <c r="W51" s="60"/>
      <c r="X51" s="60"/>
      <c r="Y51" s="61"/>
      <c r="Z51" s="61"/>
      <c r="AA51" s="20">
        <f t="shared" si="12"/>
        <v>0</v>
      </c>
      <c r="AB51" s="67">
        <f t="shared" si="9"/>
        <v>0</v>
      </c>
      <c r="AC51" s="67">
        <f t="shared" si="10"/>
        <v>0</v>
      </c>
      <c r="AD51" t="str">
        <f t="shared" si="8"/>
        <v/>
      </c>
    </row>
    <row r="52" spans="1:30" ht="15.75" thickBot="1" x14ac:dyDescent="0.3">
      <c r="A52" s="23"/>
      <c r="B52" s="24"/>
      <c r="C52" s="25"/>
      <c r="D52" s="60">
        <v>0</v>
      </c>
      <c r="E52" s="182">
        <v>0.255</v>
      </c>
      <c r="F52" s="8">
        <f t="shared" si="2"/>
        <v>0</v>
      </c>
      <c r="G52" s="8">
        <f t="shared" si="3"/>
        <v>0</v>
      </c>
      <c r="H52" s="8">
        <f t="shared" si="4"/>
        <v>0</v>
      </c>
      <c r="I52" s="8">
        <f t="shared" si="5"/>
        <v>0</v>
      </c>
      <c r="J52" s="8">
        <f t="shared" si="6"/>
        <v>0</v>
      </c>
      <c r="K52" s="8">
        <f t="shared" si="7"/>
        <v>0</v>
      </c>
      <c r="L52" s="19">
        <f t="shared" si="11"/>
        <v>0</v>
      </c>
      <c r="M52" s="49"/>
      <c r="N52" s="60"/>
      <c r="O52" s="60"/>
      <c r="P52" s="60"/>
      <c r="Q52" s="60"/>
      <c r="R52" s="60"/>
      <c r="S52" s="60"/>
      <c r="T52" s="60"/>
      <c r="U52" s="60"/>
      <c r="V52" s="60"/>
      <c r="W52" s="60"/>
      <c r="X52" s="60"/>
      <c r="Y52" s="61"/>
      <c r="Z52" s="61"/>
      <c r="AA52" s="20">
        <f t="shared" si="12"/>
        <v>0</v>
      </c>
      <c r="AB52" s="67">
        <f t="shared" si="9"/>
        <v>0</v>
      </c>
      <c r="AC52" s="67">
        <f t="shared" si="10"/>
        <v>0</v>
      </c>
      <c r="AD52" t="str">
        <f t="shared" si="8"/>
        <v/>
      </c>
    </row>
    <row r="53" spans="1:30" ht="15.75" thickBot="1" x14ac:dyDescent="0.3">
      <c r="A53" s="23"/>
      <c r="B53" s="24"/>
      <c r="C53" s="25"/>
      <c r="D53" s="60">
        <v>0</v>
      </c>
      <c r="E53" s="182">
        <v>0.255</v>
      </c>
      <c r="F53" s="8">
        <f t="shared" si="2"/>
        <v>0</v>
      </c>
      <c r="G53" s="8">
        <f t="shared" si="3"/>
        <v>0</v>
      </c>
      <c r="H53" s="8">
        <f t="shared" si="4"/>
        <v>0</v>
      </c>
      <c r="I53" s="8">
        <f t="shared" si="5"/>
        <v>0</v>
      </c>
      <c r="J53" s="8">
        <f t="shared" si="6"/>
        <v>0</v>
      </c>
      <c r="K53" s="8">
        <f t="shared" si="7"/>
        <v>0</v>
      </c>
      <c r="L53" s="19">
        <f t="shared" si="11"/>
        <v>0</v>
      </c>
      <c r="M53" s="49"/>
      <c r="N53" s="60"/>
      <c r="O53" s="60"/>
      <c r="P53" s="60"/>
      <c r="Q53" s="60"/>
      <c r="R53" s="60"/>
      <c r="S53" s="60"/>
      <c r="T53" s="60"/>
      <c r="U53" s="60"/>
      <c r="V53" s="60"/>
      <c r="W53" s="60"/>
      <c r="X53" s="60"/>
      <c r="Y53" s="61"/>
      <c r="Z53" s="61"/>
      <c r="AA53" s="20">
        <f t="shared" si="12"/>
        <v>0</v>
      </c>
      <c r="AB53" s="67">
        <f t="shared" si="9"/>
        <v>0</v>
      </c>
      <c r="AC53" s="67">
        <f t="shared" si="10"/>
        <v>0</v>
      </c>
      <c r="AD53" t="str">
        <f t="shared" si="8"/>
        <v/>
      </c>
    </row>
    <row r="54" spans="1:30" ht="15.75" thickBot="1" x14ac:dyDescent="0.3">
      <c r="A54" s="23"/>
      <c r="B54" s="24"/>
      <c r="C54" s="25"/>
      <c r="D54" s="60">
        <v>0</v>
      </c>
      <c r="E54" s="182">
        <v>0.255</v>
      </c>
      <c r="F54" s="8">
        <f t="shared" si="2"/>
        <v>0</v>
      </c>
      <c r="G54" s="8">
        <f t="shared" si="3"/>
        <v>0</v>
      </c>
      <c r="H54" s="8">
        <f t="shared" si="4"/>
        <v>0</v>
      </c>
      <c r="I54" s="8">
        <f t="shared" si="5"/>
        <v>0</v>
      </c>
      <c r="J54" s="8">
        <f t="shared" si="6"/>
        <v>0</v>
      </c>
      <c r="K54" s="8">
        <f t="shared" si="7"/>
        <v>0</v>
      </c>
      <c r="L54" s="19">
        <f t="shared" si="11"/>
        <v>0</v>
      </c>
      <c r="M54" s="49"/>
      <c r="N54" s="60"/>
      <c r="O54" s="60"/>
      <c r="P54" s="60"/>
      <c r="Q54" s="60"/>
      <c r="R54" s="60"/>
      <c r="S54" s="60"/>
      <c r="T54" s="60"/>
      <c r="U54" s="60"/>
      <c r="V54" s="60"/>
      <c r="W54" s="60"/>
      <c r="X54" s="60"/>
      <c r="Y54" s="61"/>
      <c r="Z54" s="61"/>
      <c r="AA54" s="20">
        <f t="shared" si="12"/>
        <v>0</v>
      </c>
      <c r="AB54" s="67">
        <f t="shared" si="9"/>
        <v>0</v>
      </c>
      <c r="AC54" s="67">
        <f t="shared" si="10"/>
        <v>0</v>
      </c>
      <c r="AD54" t="str">
        <f t="shared" si="8"/>
        <v/>
      </c>
    </row>
    <row r="55" spans="1:30" ht="15.75" thickBot="1" x14ac:dyDescent="0.3">
      <c r="A55" s="23"/>
      <c r="B55" s="24"/>
      <c r="C55" s="25"/>
      <c r="D55" s="60">
        <v>0</v>
      </c>
      <c r="E55" s="182">
        <v>0.255</v>
      </c>
      <c r="F55" s="8">
        <f t="shared" si="2"/>
        <v>0</v>
      </c>
      <c r="G55" s="8">
        <f t="shared" si="3"/>
        <v>0</v>
      </c>
      <c r="H55" s="8">
        <f t="shared" si="4"/>
        <v>0</v>
      </c>
      <c r="I55" s="8">
        <f t="shared" si="5"/>
        <v>0</v>
      </c>
      <c r="J55" s="8">
        <f t="shared" si="6"/>
        <v>0</v>
      </c>
      <c r="K55" s="8">
        <f t="shared" si="7"/>
        <v>0</v>
      </c>
      <c r="L55" s="19">
        <f t="shared" si="11"/>
        <v>0</v>
      </c>
      <c r="M55" s="49"/>
      <c r="N55" s="60"/>
      <c r="O55" s="60"/>
      <c r="P55" s="60"/>
      <c r="Q55" s="60"/>
      <c r="R55" s="60"/>
      <c r="S55" s="60"/>
      <c r="T55" s="60"/>
      <c r="U55" s="60"/>
      <c r="V55" s="60"/>
      <c r="W55" s="60"/>
      <c r="X55" s="60"/>
      <c r="Y55" s="61"/>
      <c r="Z55" s="61"/>
      <c r="AA55" s="20">
        <f t="shared" si="12"/>
        <v>0</v>
      </c>
      <c r="AB55" s="67">
        <f t="shared" si="9"/>
        <v>0</v>
      </c>
      <c r="AC55" s="67">
        <f t="shared" si="10"/>
        <v>0</v>
      </c>
      <c r="AD55" t="str">
        <f t="shared" si="8"/>
        <v/>
      </c>
    </row>
    <row r="56" spans="1:30" ht="15.75" thickBot="1" x14ac:dyDescent="0.3">
      <c r="A56" s="23"/>
      <c r="B56" s="24"/>
      <c r="C56" s="25"/>
      <c r="D56" s="60">
        <v>0</v>
      </c>
      <c r="E56" s="182">
        <v>0.255</v>
      </c>
      <c r="F56" s="8">
        <f t="shared" si="2"/>
        <v>0</v>
      </c>
      <c r="G56" s="8">
        <f t="shared" si="3"/>
        <v>0</v>
      </c>
      <c r="H56" s="8">
        <f t="shared" si="4"/>
        <v>0</v>
      </c>
      <c r="I56" s="8">
        <f t="shared" si="5"/>
        <v>0</v>
      </c>
      <c r="J56" s="8">
        <f t="shared" si="6"/>
        <v>0</v>
      </c>
      <c r="K56" s="8">
        <f t="shared" si="7"/>
        <v>0</v>
      </c>
      <c r="L56" s="19">
        <f t="shared" si="11"/>
        <v>0</v>
      </c>
      <c r="M56" s="49"/>
      <c r="N56" s="60"/>
      <c r="O56" s="60"/>
      <c r="P56" s="60"/>
      <c r="Q56" s="60"/>
      <c r="R56" s="60"/>
      <c r="S56" s="60"/>
      <c r="T56" s="60"/>
      <c r="U56" s="60"/>
      <c r="V56" s="60"/>
      <c r="W56" s="60"/>
      <c r="X56" s="60"/>
      <c r="Y56" s="61"/>
      <c r="Z56" s="61"/>
      <c r="AA56" s="20">
        <f t="shared" si="12"/>
        <v>0</v>
      </c>
      <c r="AB56" s="67">
        <f t="shared" si="9"/>
        <v>0</v>
      </c>
      <c r="AC56" s="67">
        <f t="shared" si="10"/>
        <v>0</v>
      </c>
      <c r="AD56" t="str">
        <f t="shared" si="8"/>
        <v/>
      </c>
    </row>
    <row r="57" spans="1:30" ht="15.75" thickBot="1" x14ac:dyDescent="0.3">
      <c r="A57" s="23"/>
      <c r="B57" s="24"/>
      <c r="C57" s="25"/>
      <c r="D57" s="60">
        <v>0</v>
      </c>
      <c r="E57" s="182">
        <v>0.255</v>
      </c>
      <c r="F57" s="8">
        <f t="shared" si="2"/>
        <v>0</v>
      </c>
      <c r="G57" s="8">
        <f t="shared" si="3"/>
        <v>0</v>
      </c>
      <c r="H57" s="8">
        <f t="shared" si="4"/>
        <v>0</v>
      </c>
      <c r="I57" s="8">
        <f t="shared" si="5"/>
        <v>0</v>
      </c>
      <c r="J57" s="8">
        <f t="shared" si="6"/>
        <v>0</v>
      </c>
      <c r="K57" s="8">
        <f t="shared" si="7"/>
        <v>0</v>
      </c>
      <c r="L57" s="19">
        <f t="shared" si="11"/>
        <v>0</v>
      </c>
      <c r="M57" s="49"/>
      <c r="N57" s="60"/>
      <c r="O57" s="60"/>
      <c r="P57" s="60"/>
      <c r="Q57" s="60"/>
      <c r="R57" s="60"/>
      <c r="S57" s="60"/>
      <c r="T57" s="60"/>
      <c r="U57" s="60"/>
      <c r="V57" s="60"/>
      <c r="W57" s="60"/>
      <c r="X57" s="60"/>
      <c r="Y57" s="61"/>
      <c r="Z57" s="61"/>
      <c r="AA57" s="20">
        <f t="shared" si="12"/>
        <v>0</v>
      </c>
      <c r="AB57" s="67">
        <f t="shared" si="9"/>
        <v>0</v>
      </c>
      <c r="AC57" s="67">
        <f t="shared" si="10"/>
        <v>0</v>
      </c>
      <c r="AD57" t="str">
        <f t="shared" si="8"/>
        <v/>
      </c>
    </row>
    <row r="58" spans="1:30" ht="15.75" thickBot="1" x14ac:dyDescent="0.3">
      <c r="A58" s="23"/>
      <c r="B58" s="24"/>
      <c r="C58" s="25"/>
      <c r="D58" s="60">
        <v>0</v>
      </c>
      <c r="E58" s="182">
        <v>0.255</v>
      </c>
      <c r="F58" s="8">
        <f t="shared" si="2"/>
        <v>0</v>
      </c>
      <c r="G58" s="8">
        <f t="shared" si="3"/>
        <v>0</v>
      </c>
      <c r="H58" s="8">
        <f t="shared" si="4"/>
        <v>0</v>
      </c>
      <c r="I58" s="8">
        <f t="shared" si="5"/>
        <v>0</v>
      </c>
      <c r="J58" s="8">
        <f t="shared" si="6"/>
        <v>0</v>
      </c>
      <c r="K58" s="8">
        <f t="shared" si="7"/>
        <v>0</v>
      </c>
      <c r="L58" s="19">
        <f t="shared" si="11"/>
        <v>0</v>
      </c>
      <c r="M58" s="49"/>
      <c r="N58" s="60"/>
      <c r="O58" s="60"/>
      <c r="P58" s="60"/>
      <c r="Q58" s="60"/>
      <c r="R58" s="60"/>
      <c r="S58" s="60"/>
      <c r="T58" s="60"/>
      <c r="U58" s="60"/>
      <c r="V58" s="60"/>
      <c r="W58" s="60"/>
      <c r="X58" s="60"/>
      <c r="Y58" s="61"/>
      <c r="Z58" s="61"/>
      <c r="AA58" s="20">
        <f t="shared" si="12"/>
        <v>0</v>
      </c>
      <c r="AB58" s="67">
        <f t="shared" si="9"/>
        <v>0</v>
      </c>
      <c r="AC58" s="67">
        <f t="shared" si="10"/>
        <v>0</v>
      </c>
      <c r="AD58" t="str">
        <f t="shared" si="8"/>
        <v/>
      </c>
    </row>
    <row r="59" spans="1:30" ht="15.75" thickBot="1" x14ac:dyDescent="0.3">
      <c r="A59" s="23"/>
      <c r="B59" s="24"/>
      <c r="C59" s="25"/>
      <c r="D59" s="60">
        <v>0</v>
      </c>
      <c r="E59" s="182">
        <v>0.255</v>
      </c>
      <c r="F59" s="8">
        <f t="shared" si="2"/>
        <v>0</v>
      </c>
      <c r="G59" s="8">
        <f t="shared" si="3"/>
        <v>0</v>
      </c>
      <c r="H59" s="8">
        <f t="shared" si="4"/>
        <v>0</v>
      </c>
      <c r="I59" s="8">
        <f t="shared" si="5"/>
        <v>0</v>
      </c>
      <c r="J59" s="8">
        <f t="shared" si="6"/>
        <v>0</v>
      </c>
      <c r="K59" s="8">
        <f t="shared" si="7"/>
        <v>0</v>
      </c>
      <c r="L59" s="19">
        <f t="shared" si="11"/>
        <v>0</v>
      </c>
      <c r="M59" s="49"/>
      <c r="N59" s="60"/>
      <c r="O59" s="60"/>
      <c r="P59" s="60"/>
      <c r="Q59" s="60"/>
      <c r="R59" s="60"/>
      <c r="S59" s="60"/>
      <c r="T59" s="60"/>
      <c r="U59" s="60"/>
      <c r="V59" s="60"/>
      <c r="W59" s="60"/>
      <c r="X59" s="60"/>
      <c r="Y59" s="61"/>
      <c r="Z59" s="61"/>
      <c r="AA59" s="20">
        <f t="shared" si="12"/>
        <v>0</v>
      </c>
      <c r="AB59" s="67">
        <f t="shared" si="9"/>
        <v>0</v>
      </c>
      <c r="AC59" s="67">
        <f t="shared" si="10"/>
        <v>0</v>
      </c>
      <c r="AD59" t="str">
        <f t="shared" si="8"/>
        <v/>
      </c>
    </row>
    <row r="60" spans="1:30" ht="15.75" thickBot="1" x14ac:dyDescent="0.3">
      <c r="A60" s="23"/>
      <c r="B60" s="24"/>
      <c r="C60" s="25"/>
      <c r="D60" s="60">
        <v>0</v>
      </c>
      <c r="E60" s="182">
        <v>0.255</v>
      </c>
      <c r="F60" s="8">
        <f t="shared" si="2"/>
        <v>0</v>
      </c>
      <c r="G60" s="8">
        <f t="shared" si="3"/>
        <v>0</v>
      </c>
      <c r="H60" s="8">
        <f t="shared" si="4"/>
        <v>0</v>
      </c>
      <c r="I60" s="8">
        <f t="shared" si="5"/>
        <v>0</v>
      </c>
      <c r="J60" s="8">
        <f t="shared" si="6"/>
        <v>0</v>
      </c>
      <c r="K60" s="8">
        <f t="shared" si="7"/>
        <v>0</v>
      </c>
      <c r="L60" s="19">
        <f t="shared" si="11"/>
        <v>0</v>
      </c>
      <c r="M60" s="49"/>
      <c r="N60" s="60"/>
      <c r="O60" s="60"/>
      <c r="P60" s="60"/>
      <c r="Q60" s="60"/>
      <c r="R60" s="60"/>
      <c r="S60" s="60"/>
      <c r="T60" s="60"/>
      <c r="U60" s="60"/>
      <c r="V60" s="60"/>
      <c r="W60" s="60"/>
      <c r="X60" s="60"/>
      <c r="Y60" s="61"/>
      <c r="Z60" s="61"/>
      <c r="AA60" s="20">
        <f t="shared" si="12"/>
        <v>0</v>
      </c>
      <c r="AB60" s="67">
        <f t="shared" si="9"/>
        <v>0</v>
      </c>
      <c r="AC60" s="67">
        <f t="shared" si="10"/>
        <v>0</v>
      </c>
      <c r="AD60" t="str">
        <f t="shared" si="8"/>
        <v/>
      </c>
    </row>
    <row r="61" spans="1:30" ht="15.75" thickBot="1" x14ac:dyDescent="0.3">
      <c r="A61" s="23"/>
      <c r="B61" s="24"/>
      <c r="C61" s="25"/>
      <c r="D61" s="60">
        <v>0</v>
      </c>
      <c r="E61" s="182">
        <v>0.255</v>
      </c>
      <c r="F61" s="8">
        <f t="shared" si="2"/>
        <v>0</v>
      </c>
      <c r="G61" s="8">
        <f t="shared" si="3"/>
        <v>0</v>
      </c>
      <c r="H61" s="8">
        <f t="shared" si="4"/>
        <v>0</v>
      </c>
      <c r="I61" s="8">
        <f t="shared" si="5"/>
        <v>0</v>
      </c>
      <c r="J61" s="8">
        <f t="shared" si="6"/>
        <v>0</v>
      </c>
      <c r="K61" s="8">
        <f t="shared" si="7"/>
        <v>0</v>
      </c>
      <c r="L61" s="19">
        <f t="shared" si="11"/>
        <v>0</v>
      </c>
      <c r="M61" s="49"/>
      <c r="N61" s="60"/>
      <c r="O61" s="60"/>
      <c r="P61" s="60"/>
      <c r="Q61" s="60"/>
      <c r="R61" s="60"/>
      <c r="S61" s="60"/>
      <c r="T61" s="60"/>
      <c r="U61" s="60"/>
      <c r="V61" s="60"/>
      <c r="W61" s="60"/>
      <c r="X61" s="60"/>
      <c r="Y61" s="61"/>
      <c r="Z61" s="61"/>
      <c r="AA61" s="20">
        <f t="shared" si="12"/>
        <v>0</v>
      </c>
      <c r="AB61" s="67">
        <f t="shared" si="9"/>
        <v>0</v>
      </c>
      <c r="AC61" s="67">
        <f t="shared" si="10"/>
        <v>0</v>
      </c>
      <c r="AD61" t="str">
        <f t="shared" si="8"/>
        <v/>
      </c>
    </row>
    <row r="62" spans="1:30" ht="15.75" thickBot="1" x14ac:dyDescent="0.3">
      <c r="A62" s="23"/>
      <c r="B62" s="24"/>
      <c r="C62" s="25"/>
      <c r="D62" s="60">
        <v>0</v>
      </c>
      <c r="E62" s="182">
        <v>0.255</v>
      </c>
      <c r="F62" s="8">
        <f t="shared" si="2"/>
        <v>0</v>
      </c>
      <c r="G62" s="8">
        <f t="shared" si="3"/>
        <v>0</v>
      </c>
      <c r="H62" s="8">
        <f t="shared" si="4"/>
        <v>0</v>
      </c>
      <c r="I62" s="8">
        <f t="shared" si="5"/>
        <v>0</v>
      </c>
      <c r="J62" s="8">
        <f t="shared" si="6"/>
        <v>0</v>
      </c>
      <c r="K62" s="8">
        <f t="shared" si="7"/>
        <v>0</v>
      </c>
      <c r="L62" s="19">
        <f t="shared" si="11"/>
        <v>0</v>
      </c>
      <c r="M62" s="49"/>
      <c r="N62" s="60"/>
      <c r="O62" s="60"/>
      <c r="P62" s="60"/>
      <c r="Q62" s="60"/>
      <c r="R62" s="60"/>
      <c r="S62" s="60"/>
      <c r="T62" s="60"/>
      <c r="U62" s="60"/>
      <c r="V62" s="60"/>
      <c r="W62" s="60"/>
      <c r="X62" s="60"/>
      <c r="Y62" s="61"/>
      <c r="Z62" s="61"/>
      <c r="AA62" s="20">
        <f t="shared" si="12"/>
        <v>0</v>
      </c>
      <c r="AB62" s="67">
        <f t="shared" si="9"/>
        <v>0</v>
      </c>
      <c r="AC62" s="67">
        <f t="shared" si="10"/>
        <v>0</v>
      </c>
      <c r="AD62" t="str">
        <f t="shared" si="8"/>
        <v/>
      </c>
    </row>
    <row r="63" spans="1:30" ht="15.75" thickBot="1" x14ac:dyDescent="0.3">
      <c r="A63" s="23"/>
      <c r="B63" s="24"/>
      <c r="C63" s="25"/>
      <c r="D63" s="60">
        <v>0</v>
      </c>
      <c r="E63" s="182">
        <v>0.255</v>
      </c>
      <c r="F63" s="8">
        <f t="shared" si="2"/>
        <v>0</v>
      </c>
      <c r="G63" s="8">
        <f t="shared" si="3"/>
        <v>0</v>
      </c>
      <c r="H63" s="8">
        <f t="shared" si="4"/>
        <v>0</v>
      </c>
      <c r="I63" s="8">
        <f t="shared" si="5"/>
        <v>0</v>
      </c>
      <c r="J63" s="8">
        <f t="shared" si="6"/>
        <v>0</v>
      </c>
      <c r="K63" s="8">
        <f t="shared" si="7"/>
        <v>0</v>
      </c>
      <c r="L63" s="19">
        <f t="shared" si="11"/>
        <v>0</v>
      </c>
      <c r="M63" s="49"/>
      <c r="N63" s="60"/>
      <c r="O63" s="60"/>
      <c r="P63" s="60"/>
      <c r="Q63" s="60"/>
      <c r="R63" s="60"/>
      <c r="S63" s="60"/>
      <c r="T63" s="60"/>
      <c r="U63" s="60"/>
      <c r="V63" s="60"/>
      <c r="W63" s="60"/>
      <c r="X63" s="60"/>
      <c r="Y63" s="61"/>
      <c r="Z63" s="61"/>
      <c r="AA63" s="20">
        <f t="shared" si="12"/>
        <v>0</v>
      </c>
      <c r="AB63" s="67">
        <f t="shared" si="9"/>
        <v>0</v>
      </c>
      <c r="AC63" s="67">
        <f t="shared" si="10"/>
        <v>0</v>
      </c>
      <c r="AD63" t="str">
        <f t="shared" si="8"/>
        <v/>
      </c>
    </row>
    <row r="64" spans="1:30" ht="15.75" thickBot="1" x14ac:dyDescent="0.3">
      <c r="A64" s="23"/>
      <c r="B64" s="24"/>
      <c r="C64" s="25"/>
      <c r="D64" s="60">
        <v>0</v>
      </c>
      <c r="E64" s="182">
        <v>0.255</v>
      </c>
      <c r="F64" s="8">
        <f t="shared" si="2"/>
        <v>0</v>
      </c>
      <c r="G64" s="8">
        <f t="shared" si="3"/>
        <v>0</v>
      </c>
      <c r="H64" s="8">
        <f t="shared" si="4"/>
        <v>0</v>
      </c>
      <c r="I64" s="8">
        <f t="shared" si="5"/>
        <v>0</v>
      </c>
      <c r="J64" s="8">
        <f t="shared" si="6"/>
        <v>0</v>
      </c>
      <c r="K64" s="8">
        <f t="shared" si="7"/>
        <v>0</v>
      </c>
      <c r="L64" s="19">
        <f t="shared" si="11"/>
        <v>0</v>
      </c>
      <c r="M64" s="49"/>
      <c r="N64" s="60"/>
      <c r="O64" s="60"/>
      <c r="P64" s="60"/>
      <c r="Q64" s="60"/>
      <c r="R64" s="60"/>
      <c r="S64" s="60"/>
      <c r="T64" s="60"/>
      <c r="U64" s="60"/>
      <c r="V64" s="60"/>
      <c r="W64" s="60"/>
      <c r="X64" s="60"/>
      <c r="Y64" s="61"/>
      <c r="Z64" s="61"/>
      <c r="AA64" s="20">
        <f t="shared" si="12"/>
        <v>0</v>
      </c>
      <c r="AB64" s="67">
        <f t="shared" si="9"/>
        <v>0</v>
      </c>
      <c r="AC64" s="67">
        <f t="shared" si="10"/>
        <v>0</v>
      </c>
      <c r="AD64" t="str">
        <f t="shared" si="8"/>
        <v/>
      </c>
    </row>
    <row r="65" spans="1:30" ht="15.75" thickBot="1" x14ac:dyDescent="0.3">
      <c r="A65" s="23"/>
      <c r="B65" s="24"/>
      <c r="C65" s="25"/>
      <c r="D65" s="60">
        <v>0</v>
      </c>
      <c r="E65" s="182">
        <v>0.255</v>
      </c>
      <c r="F65" s="8">
        <f t="shared" si="2"/>
        <v>0</v>
      </c>
      <c r="G65" s="8">
        <f t="shared" si="3"/>
        <v>0</v>
      </c>
      <c r="H65" s="8">
        <f t="shared" si="4"/>
        <v>0</v>
      </c>
      <c r="I65" s="8">
        <f t="shared" si="5"/>
        <v>0</v>
      </c>
      <c r="J65" s="8">
        <f t="shared" si="6"/>
        <v>0</v>
      </c>
      <c r="K65" s="8">
        <f t="shared" si="7"/>
        <v>0</v>
      </c>
      <c r="L65" s="19">
        <f t="shared" si="11"/>
        <v>0</v>
      </c>
      <c r="M65" s="49"/>
      <c r="N65" s="60"/>
      <c r="O65" s="60"/>
      <c r="P65" s="60"/>
      <c r="Q65" s="60"/>
      <c r="R65" s="60"/>
      <c r="S65" s="60"/>
      <c r="T65" s="60"/>
      <c r="U65" s="60"/>
      <c r="V65" s="60"/>
      <c r="W65" s="60"/>
      <c r="X65" s="60"/>
      <c r="Y65" s="61"/>
      <c r="Z65" s="61"/>
      <c r="AA65" s="20">
        <f t="shared" si="12"/>
        <v>0</v>
      </c>
      <c r="AB65" s="67">
        <f t="shared" si="9"/>
        <v>0</v>
      </c>
      <c r="AC65" s="67">
        <f t="shared" si="10"/>
        <v>0</v>
      </c>
      <c r="AD65" t="str">
        <f t="shared" si="8"/>
        <v/>
      </c>
    </row>
    <row r="66" spans="1:30" ht="15.75" thickBot="1" x14ac:dyDescent="0.3">
      <c r="A66" s="23"/>
      <c r="B66" s="24"/>
      <c r="C66" s="25"/>
      <c r="D66" s="60">
        <v>0</v>
      </c>
      <c r="E66" s="182">
        <v>0.255</v>
      </c>
      <c r="F66" s="8">
        <f t="shared" si="2"/>
        <v>0</v>
      </c>
      <c r="G66" s="8">
        <f t="shared" si="3"/>
        <v>0</v>
      </c>
      <c r="H66" s="8">
        <f t="shared" si="4"/>
        <v>0</v>
      </c>
      <c r="I66" s="8">
        <f t="shared" si="5"/>
        <v>0</v>
      </c>
      <c r="J66" s="8">
        <f t="shared" si="6"/>
        <v>0</v>
      </c>
      <c r="K66" s="8">
        <f t="shared" si="7"/>
        <v>0</v>
      </c>
      <c r="L66" s="19">
        <f t="shared" si="11"/>
        <v>0</v>
      </c>
      <c r="M66" s="49"/>
      <c r="N66" s="60"/>
      <c r="O66" s="60"/>
      <c r="P66" s="60"/>
      <c r="Q66" s="60"/>
      <c r="R66" s="60"/>
      <c r="S66" s="60"/>
      <c r="T66" s="60"/>
      <c r="U66" s="60"/>
      <c r="V66" s="60"/>
      <c r="W66" s="60"/>
      <c r="X66" s="60"/>
      <c r="Y66" s="61"/>
      <c r="Z66" s="61"/>
      <c r="AA66" s="20">
        <f t="shared" si="12"/>
        <v>0</v>
      </c>
      <c r="AB66" s="67">
        <f t="shared" si="9"/>
        <v>0</v>
      </c>
      <c r="AC66" s="67">
        <f t="shared" si="10"/>
        <v>0</v>
      </c>
      <c r="AD66" t="str">
        <f t="shared" si="8"/>
        <v/>
      </c>
    </row>
    <row r="67" spans="1:30" ht="15.75" thickBot="1" x14ac:dyDescent="0.3">
      <c r="A67" s="23"/>
      <c r="B67" s="24"/>
      <c r="C67" s="25"/>
      <c r="D67" s="60">
        <v>0</v>
      </c>
      <c r="E67" s="182">
        <v>0.255</v>
      </c>
      <c r="F67" s="8">
        <f t="shared" si="2"/>
        <v>0</v>
      </c>
      <c r="G67" s="8">
        <f t="shared" si="3"/>
        <v>0</v>
      </c>
      <c r="H67" s="8">
        <f t="shared" si="4"/>
        <v>0</v>
      </c>
      <c r="I67" s="8">
        <f t="shared" si="5"/>
        <v>0</v>
      </c>
      <c r="J67" s="8">
        <f t="shared" si="6"/>
        <v>0</v>
      </c>
      <c r="K67" s="8">
        <f t="shared" si="7"/>
        <v>0</v>
      </c>
      <c r="L67" s="19">
        <f t="shared" si="11"/>
        <v>0</v>
      </c>
      <c r="M67" s="49"/>
      <c r="N67" s="60"/>
      <c r="O67" s="60"/>
      <c r="P67" s="60"/>
      <c r="Q67" s="60"/>
      <c r="R67" s="60"/>
      <c r="S67" s="60"/>
      <c r="T67" s="60"/>
      <c r="U67" s="60"/>
      <c r="V67" s="60"/>
      <c r="W67" s="60"/>
      <c r="X67" s="60"/>
      <c r="Y67" s="61"/>
      <c r="Z67" s="61"/>
      <c r="AA67" s="20">
        <f t="shared" si="12"/>
        <v>0</v>
      </c>
      <c r="AB67" s="67">
        <f t="shared" si="9"/>
        <v>0</v>
      </c>
      <c r="AC67" s="67">
        <f t="shared" si="10"/>
        <v>0</v>
      </c>
      <c r="AD67" t="str">
        <f t="shared" si="8"/>
        <v/>
      </c>
    </row>
    <row r="68" spans="1:30" ht="15.75" thickBot="1" x14ac:dyDescent="0.3">
      <c r="A68" s="23"/>
      <c r="B68" s="24"/>
      <c r="C68" s="25"/>
      <c r="D68" s="60">
        <v>0</v>
      </c>
      <c r="E68" s="182">
        <v>0.255</v>
      </c>
      <c r="F68" s="8">
        <f t="shared" si="2"/>
        <v>0</v>
      </c>
      <c r="G68" s="8">
        <f t="shared" si="3"/>
        <v>0</v>
      </c>
      <c r="H68" s="8">
        <f t="shared" si="4"/>
        <v>0</v>
      </c>
      <c r="I68" s="8">
        <f t="shared" si="5"/>
        <v>0</v>
      </c>
      <c r="J68" s="8">
        <f t="shared" si="6"/>
        <v>0</v>
      </c>
      <c r="K68" s="8">
        <f t="shared" si="7"/>
        <v>0</v>
      </c>
      <c r="L68" s="19">
        <f t="shared" si="11"/>
        <v>0</v>
      </c>
      <c r="M68" s="49"/>
      <c r="N68" s="60"/>
      <c r="O68" s="60"/>
      <c r="P68" s="60"/>
      <c r="Q68" s="60"/>
      <c r="R68" s="60"/>
      <c r="S68" s="60"/>
      <c r="T68" s="60"/>
      <c r="U68" s="60"/>
      <c r="V68" s="60"/>
      <c r="W68" s="60"/>
      <c r="X68" s="60"/>
      <c r="Y68" s="61"/>
      <c r="Z68" s="61"/>
      <c r="AA68" s="20">
        <f t="shared" si="12"/>
        <v>0</v>
      </c>
      <c r="AB68" s="67">
        <f t="shared" si="9"/>
        <v>0</v>
      </c>
      <c r="AC68" s="67">
        <f t="shared" si="10"/>
        <v>0</v>
      </c>
      <c r="AD68" t="str">
        <f t="shared" si="8"/>
        <v/>
      </c>
    </row>
    <row r="69" spans="1:30" ht="15.75" thickBot="1" x14ac:dyDescent="0.3">
      <c r="A69" s="23"/>
      <c r="B69" s="24"/>
      <c r="C69" s="25"/>
      <c r="D69" s="60">
        <v>0</v>
      </c>
      <c r="E69" s="182">
        <v>0.255</v>
      </c>
      <c r="F69" s="8">
        <f t="shared" si="2"/>
        <v>0</v>
      </c>
      <c r="G69" s="8">
        <f t="shared" si="3"/>
        <v>0</v>
      </c>
      <c r="H69" s="8">
        <f t="shared" si="4"/>
        <v>0</v>
      </c>
      <c r="I69" s="8">
        <f t="shared" si="5"/>
        <v>0</v>
      </c>
      <c r="J69" s="8">
        <f t="shared" si="6"/>
        <v>0</v>
      </c>
      <c r="K69" s="8">
        <f t="shared" si="7"/>
        <v>0</v>
      </c>
      <c r="L69" s="19">
        <f t="shared" ref="L69:L100" si="13">D69-(SUM(F69:K69))-SUM(N69:Z69)</f>
        <v>0</v>
      </c>
      <c r="M69" s="49"/>
      <c r="N69" s="60"/>
      <c r="O69" s="60"/>
      <c r="P69" s="60"/>
      <c r="Q69" s="60"/>
      <c r="R69" s="60"/>
      <c r="S69" s="60"/>
      <c r="T69" s="60"/>
      <c r="U69" s="60"/>
      <c r="V69" s="60"/>
      <c r="W69" s="60"/>
      <c r="X69" s="60"/>
      <c r="Y69" s="61"/>
      <c r="Z69" s="61"/>
      <c r="AA69" s="20">
        <f t="shared" ref="AA69:AA100" si="14">D69-SUM(F69:K69)</f>
        <v>0</v>
      </c>
      <c r="AB69" s="67">
        <f t="shared" si="9"/>
        <v>0</v>
      </c>
      <c r="AC69" s="67">
        <f t="shared" si="10"/>
        <v>0</v>
      </c>
      <c r="AD69" t="str">
        <f t="shared" si="8"/>
        <v/>
      </c>
    </row>
    <row r="70" spans="1:30" ht="15.75" thickBot="1" x14ac:dyDescent="0.3">
      <c r="A70" s="23"/>
      <c r="B70" s="24"/>
      <c r="C70" s="25"/>
      <c r="D70" s="60">
        <v>0</v>
      </c>
      <c r="E70" s="182">
        <v>0.255</v>
      </c>
      <c r="F70" s="8">
        <f t="shared" si="2"/>
        <v>0</v>
      </c>
      <c r="G70" s="8">
        <f t="shared" si="3"/>
        <v>0</v>
      </c>
      <c r="H70" s="8">
        <f t="shared" si="4"/>
        <v>0</v>
      </c>
      <c r="I70" s="8">
        <f t="shared" ref="I70:I133" si="15">IF(AND($D70&gt;0,$E70=$I$4),($D70-($D70/(100%+$I$4)/100%)),0)</f>
        <v>0</v>
      </c>
      <c r="J70" s="8">
        <f t="shared" ref="J70:J133" si="16">IF(AND($D70&gt;0,$E70=$J$4),($D70-($D70/(100%+$J$4)/100%)),0)</f>
        <v>0</v>
      </c>
      <c r="K70" s="8">
        <f t="shared" ref="K70:K133" si="17">IF(AND($D70&gt;0,$E70=$K$4),($D70-($D70/(100%+$K$4)/100%)),0)</f>
        <v>0</v>
      </c>
      <c r="L70" s="19">
        <f t="shared" si="13"/>
        <v>0</v>
      </c>
      <c r="M70" s="49"/>
      <c r="N70" s="60"/>
      <c r="O70" s="60"/>
      <c r="P70" s="60"/>
      <c r="Q70" s="60"/>
      <c r="R70" s="60"/>
      <c r="S70" s="60"/>
      <c r="T70" s="60"/>
      <c r="U70" s="60"/>
      <c r="V70" s="60"/>
      <c r="W70" s="60"/>
      <c r="X70" s="60"/>
      <c r="Y70" s="61"/>
      <c r="Z70" s="61"/>
      <c r="AA70" s="20">
        <f t="shared" si="14"/>
        <v>0</v>
      </c>
      <c r="AB70" s="67">
        <f t="shared" ref="AB70:AB133" si="18">IF(D70&lt;&gt;"",SUM(N70:Z70),0)</f>
        <v>0</v>
      </c>
      <c r="AC70" s="67">
        <f t="shared" ref="AC70:AC133" si="19">IF(D70&gt;0,SUM(F70:K70),0)</f>
        <v>0</v>
      </c>
      <c r="AD70" t="str">
        <f t="shared" ref="AD70:AD133" si="20">IF(SUM(N70:Z70)&lt;L70,"Kirjaus kesken",IF(SUM(N70:Z70,F70:K70)&gt;(D70+0.1),"Kirjauksessa näppäilyvirhe, yhteisumma ei täsmää",IF(L70&gt;0.1,"Kirjaus kesken","")))</f>
        <v/>
      </c>
    </row>
    <row r="71" spans="1:30" ht="15.75" thickBot="1" x14ac:dyDescent="0.3">
      <c r="A71" s="23"/>
      <c r="B71" s="24"/>
      <c r="C71" s="25"/>
      <c r="D71" s="60">
        <v>0</v>
      </c>
      <c r="E71" s="182">
        <v>0.255</v>
      </c>
      <c r="F71" s="8">
        <f t="shared" si="2"/>
        <v>0</v>
      </c>
      <c r="G71" s="8">
        <f t="shared" si="3"/>
        <v>0</v>
      </c>
      <c r="H71" s="8">
        <f t="shared" si="4"/>
        <v>0</v>
      </c>
      <c r="I71" s="8">
        <f t="shared" si="15"/>
        <v>0</v>
      </c>
      <c r="J71" s="8">
        <f t="shared" si="16"/>
        <v>0</v>
      </c>
      <c r="K71" s="8">
        <f t="shared" si="17"/>
        <v>0</v>
      </c>
      <c r="L71" s="19">
        <f t="shared" si="13"/>
        <v>0</v>
      </c>
      <c r="M71" s="49"/>
      <c r="N71" s="60"/>
      <c r="O71" s="60"/>
      <c r="P71" s="60"/>
      <c r="Q71" s="60"/>
      <c r="R71" s="60"/>
      <c r="S71" s="60"/>
      <c r="T71" s="60"/>
      <c r="U71" s="60"/>
      <c r="V71" s="60"/>
      <c r="W71" s="60"/>
      <c r="X71" s="60"/>
      <c r="Y71" s="61"/>
      <c r="Z71" s="61"/>
      <c r="AA71" s="20">
        <f t="shared" si="14"/>
        <v>0</v>
      </c>
      <c r="AB71" s="67">
        <f t="shared" si="18"/>
        <v>0</v>
      </c>
      <c r="AC71" s="67">
        <f t="shared" si="19"/>
        <v>0</v>
      </c>
      <c r="AD71" t="str">
        <f t="shared" si="20"/>
        <v/>
      </c>
    </row>
    <row r="72" spans="1:30" ht="15.75" thickBot="1" x14ac:dyDescent="0.3">
      <c r="A72" s="23"/>
      <c r="B72" s="24"/>
      <c r="C72" s="25"/>
      <c r="D72" s="60">
        <v>0</v>
      </c>
      <c r="E72" s="182">
        <v>0.255</v>
      </c>
      <c r="F72" s="8">
        <f t="shared" si="2"/>
        <v>0</v>
      </c>
      <c r="G72" s="8">
        <f t="shared" si="3"/>
        <v>0</v>
      </c>
      <c r="H72" s="8">
        <f t="shared" si="4"/>
        <v>0</v>
      </c>
      <c r="I72" s="8">
        <f t="shared" si="15"/>
        <v>0</v>
      </c>
      <c r="J72" s="8">
        <f t="shared" si="16"/>
        <v>0</v>
      </c>
      <c r="K72" s="8">
        <f t="shared" si="17"/>
        <v>0</v>
      </c>
      <c r="L72" s="19">
        <f t="shared" si="13"/>
        <v>0</v>
      </c>
      <c r="M72" s="49"/>
      <c r="N72" s="60"/>
      <c r="O72" s="60"/>
      <c r="P72" s="60"/>
      <c r="Q72" s="60"/>
      <c r="R72" s="60"/>
      <c r="S72" s="60"/>
      <c r="T72" s="60"/>
      <c r="U72" s="60"/>
      <c r="V72" s="60"/>
      <c r="W72" s="60"/>
      <c r="X72" s="60"/>
      <c r="Y72" s="61"/>
      <c r="Z72" s="61"/>
      <c r="AA72" s="20">
        <f t="shared" si="14"/>
        <v>0</v>
      </c>
      <c r="AB72" s="67">
        <f t="shared" si="18"/>
        <v>0</v>
      </c>
      <c r="AC72" s="67">
        <f t="shared" si="19"/>
        <v>0</v>
      </c>
      <c r="AD72" t="str">
        <f t="shared" si="20"/>
        <v/>
      </c>
    </row>
    <row r="73" spans="1:30" ht="15.75" thickBot="1" x14ac:dyDescent="0.3">
      <c r="A73" s="23"/>
      <c r="B73" s="24"/>
      <c r="C73" s="25"/>
      <c r="D73" s="60">
        <v>0</v>
      </c>
      <c r="E73" s="182">
        <v>0.255</v>
      </c>
      <c r="F73" s="8">
        <f t="shared" si="2"/>
        <v>0</v>
      </c>
      <c r="G73" s="8">
        <f t="shared" si="3"/>
        <v>0</v>
      </c>
      <c r="H73" s="8">
        <f t="shared" si="4"/>
        <v>0</v>
      </c>
      <c r="I73" s="8">
        <f t="shared" si="15"/>
        <v>0</v>
      </c>
      <c r="J73" s="8">
        <f t="shared" si="16"/>
        <v>0</v>
      </c>
      <c r="K73" s="8">
        <f t="shared" si="17"/>
        <v>0</v>
      </c>
      <c r="L73" s="19">
        <f t="shared" si="13"/>
        <v>0</v>
      </c>
      <c r="M73" s="49"/>
      <c r="N73" s="60"/>
      <c r="O73" s="60"/>
      <c r="P73" s="60"/>
      <c r="Q73" s="60"/>
      <c r="R73" s="60"/>
      <c r="S73" s="60"/>
      <c r="T73" s="60"/>
      <c r="U73" s="60"/>
      <c r="V73" s="60"/>
      <c r="W73" s="60"/>
      <c r="X73" s="60"/>
      <c r="Y73" s="61"/>
      <c r="Z73" s="61"/>
      <c r="AA73" s="20">
        <f t="shared" si="14"/>
        <v>0</v>
      </c>
      <c r="AB73" s="67">
        <f t="shared" si="18"/>
        <v>0</v>
      </c>
      <c r="AC73" s="67">
        <f t="shared" si="19"/>
        <v>0</v>
      </c>
      <c r="AD73" t="str">
        <f t="shared" si="20"/>
        <v/>
      </c>
    </row>
    <row r="74" spans="1:30" ht="15.75" thickBot="1" x14ac:dyDescent="0.3">
      <c r="A74" s="23"/>
      <c r="B74" s="24"/>
      <c r="C74" s="25"/>
      <c r="D74" s="60">
        <v>0</v>
      </c>
      <c r="E74" s="182">
        <v>0.255</v>
      </c>
      <c r="F74" s="8">
        <f t="shared" si="2"/>
        <v>0</v>
      </c>
      <c r="G74" s="8">
        <f t="shared" si="3"/>
        <v>0</v>
      </c>
      <c r="H74" s="8">
        <f t="shared" si="4"/>
        <v>0</v>
      </c>
      <c r="I74" s="8">
        <f t="shared" si="15"/>
        <v>0</v>
      </c>
      <c r="J74" s="8">
        <f t="shared" si="16"/>
        <v>0</v>
      </c>
      <c r="K74" s="8">
        <f t="shared" si="17"/>
        <v>0</v>
      </c>
      <c r="L74" s="19">
        <f t="shared" si="13"/>
        <v>0</v>
      </c>
      <c r="M74" s="49"/>
      <c r="N74" s="60"/>
      <c r="O74" s="60"/>
      <c r="P74" s="60"/>
      <c r="Q74" s="60"/>
      <c r="R74" s="60"/>
      <c r="S74" s="60"/>
      <c r="T74" s="60"/>
      <c r="U74" s="60"/>
      <c r="V74" s="60"/>
      <c r="W74" s="60"/>
      <c r="X74" s="60"/>
      <c r="Y74" s="61"/>
      <c r="Z74" s="61"/>
      <c r="AA74" s="20">
        <f t="shared" si="14"/>
        <v>0</v>
      </c>
      <c r="AB74" s="67">
        <f t="shared" si="18"/>
        <v>0</v>
      </c>
      <c r="AC74" s="67">
        <f t="shared" si="19"/>
        <v>0</v>
      </c>
      <c r="AD74" t="str">
        <f t="shared" si="20"/>
        <v/>
      </c>
    </row>
    <row r="75" spans="1:30" ht="15.75" thickBot="1" x14ac:dyDescent="0.3">
      <c r="A75" s="23"/>
      <c r="B75" s="24"/>
      <c r="C75" s="25"/>
      <c r="D75" s="60">
        <v>0</v>
      </c>
      <c r="E75" s="182">
        <v>0.255</v>
      </c>
      <c r="F75" s="8">
        <f t="shared" si="2"/>
        <v>0</v>
      </c>
      <c r="G75" s="8">
        <f t="shared" si="3"/>
        <v>0</v>
      </c>
      <c r="H75" s="8">
        <f t="shared" si="4"/>
        <v>0</v>
      </c>
      <c r="I75" s="8">
        <f t="shared" si="15"/>
        <v>0</v>
      </c>
      <c r="J75" s="8">
        <f t="shared" si="16"/>
        <v>0</v>
      </c>
      <c r="K75" s="8">
        <f t="shared" si="17"/>
        <v>0</v>
      </c>
      <c r="L75" s="19">
        <f t="shared" si="13"/>
        <v>0</v>
      </c>
      <c r="M75" s="49"/>
      <c r="N75" s="60"/>
      <c r="O75" s="60"/>
      <c r="P75" s="60"/>
      <c r="Q75" s="60"/>
      <c r="R75" s="60"/>
      <c r="S75" s="60"/>
      <c r="T75" s="60"/>
      <c r="U75" s="60"/>
      <c r="V75" s="60"/>
      <c r="W75" s="60"/>
      <c r="X75" s="60"/>
      <c r="Y75" s="61"/>
      <c r="Z75" s="61"/>
      <c r="AA75" s="20">
        <f t="shared" si="14"/>
        <v>0</v>
      </c>
      <c r="AB75" s="67">
        <f t="shared" si="18"/>
        <v>0</v>
      </c>
      <c r="AC75" s="67">
        <f t="shared" si="19"/>
        <v>0</v>
      </c>
      <c r="AD75" t="str">
        <f t="shared" si="20"/>
        <v/>
      </c>
    </row>
    <row r="76" spans="1:30" ht="15.75" thickBot="1" x14ac:dyDescent="0.3">
      <c r="A76" s="23"/>
      <c r="B76" s="24"/>
      <c r="C76" s="25"/>
      <c r="D76" s="60">
        <v>0</v>
      </c>
      <c r="E76" s="182">
        <v>0.255</v>
      </c>
      <c r="F76" s="8">
        <f t="shared" si="2"/>
        <v>0</v>
      </c>
      <c r="G76" s="8">
        <f t="shared" si="3"/>
        <v>0</v>
      </c>
      <c r="H76" s="8">
        <f t="shared" si="4"/>
        <v>0</v>
      </c>
      <c r="I76" s="8">
        <f t="shared" si="15"/>
        <v>0</v>
      </c>
      <c r="J76" s="8">
        <f t="shared" si="16"/>
        <v>0</v>
      </c>
      <c r="K76" s="8">
        <f t="shared" si="17"/>
        <v>0</v>
      </c>
      <c r="L76" s="19">
        <f t="shared" si="13"/>
        <v>0</v>
      </c>
      <c r="M76" s="49"/>
      <c r="N76" s="60"/>
      <c r="O76" s="60"/>
      <c r="P76" s="60"/>
      <c r="Q76" s="60"/>
      <c r="R76" s="60"/>
      <c r="S76" s="60"/>
      <c r="T76" s="60"/>
      <c r="U76" s="60"/>
      <c r="V76" s="60"/>
      <c r="W76" s="60"/>
      <c r="X76" s="60"/>
      <c r="Y76" s="61"/>
      <c r="Z76" s="61"/>
      <c r="AA76" s="20">
        <f t="shared" si="14"/>
        <v>0</v>
      </c>
      <c r="AB76" s="67">
        <f t="shared" si="18"/>
        <v>0</v>
      </c>
      <c r="AC76" s="67">
        <f t="shared" si="19"/>
        <v>0</v>
      </c>
      <c r="AD76" t="str">
        <f t="shared" si="20"/>
        <v/>
      </c>
    </row>
    <row r="77" spans="1:30" ht="15.75" thickBot="1" x14ac:dyDescent="0.3">
      <c r="A77" s="23"/>
      <c r="B77" s="24"/>
      <c r="C77" s="25"/>
      <c r="D77" s="60">
        <v>0</v>
      </c>
      <c r="E77" s="182">
        <v>0.255</v>
      </c>
      <c r="F77" s="8">
        <f t="shared" si="2"/>
        <v>0</v>
      </c>
      <c r="G77" s="8">
        <f t="shared" si="3"/>
        <v>0</v>
      </c>
      <c r="H77" s="8">
        <f t="shared" si="4"/>
        <v>0</v>
      </c>
      <c r="I77" s="8">
        <f t="shared" si="15"/>
        <v>0</v>
      </c>
      <c r="J77" s="8">
        <f t="shared" si="16"/>
        <v>0</v>
      </c>
      <c r="K77" s="8">
        <f t="shared" si="17"/>
        <v>0</v>
      </c>
      <c r="L77" s="19">
        <f t="shared" si="13"/>
        <v>0</v>
      </c>
      <c r="M77" s="49"/>
      <c r="N77" s="60"/>
      <c r="O77" s="60"/>
      <c r="P77" s="60"/>
      <c r="Q77" s="60"/>
      <c r="R77" s="60"/>
      <c r="S77" s="60"/>
      <c r="T77" s="60"/>
      <c r="U77" s="60"/>
      <c r="V77" s="60"/>
      <c r="W77" s="60"/>
      <c r="X77" s="60"/>
      <c r="Y77" s="61"/>
      <c r="Z77" s="61"/>
      <c r="AA77" s="20">
        <f t="shared" si="14"/>
        <v>0</v>
      </c>
      <c r="AB77" s="67">
        <f t="shared" si="18"/>
        <v>0</v>
      </c>
      <c r="AC77" s="67">
        <f t="shared" si="19"/>
        <v>0</v>
      </c>
      <c r="AD77" t="str">
        <f t="shared" si="20"/>
        <v/>
      </c>
    </row>
    <row r="78" spans="1:30" ht="15.75" thickBot="1" x14ac:dyDescent="0.3">
      <c r="A78" s="23"/>
      <c r="B78" s="24"/>
      <c r="C78" s="25"/>
      <c r="D78" s="60">
        <v>0</v>
      </c>
      <c r="E78" s="182">
        <v>0.255</v>
      </c>
      <c r="F78" s="8">
        <f t="shared" si="2"/>
        <v>0</v>
      </c>
      <c r="G78" s="8">
        <f t="shared" si="3"/>
        <v>0</v>
      </c>
      <c r="H78" s="8">
        <f t="shared" si="4"/>
        <v>0</v>
      </c>
      <c r="I78" s="8">
        <f t="shared" si="15"/>
        <v>0</v>
      </c>
      <c r="J78" s="8">
        <f t="shared" si="16"/>
        <v>0</v>
      </c>
      <c r="K78" s="8">
        <f t="shared" si="17"/>
        <v>0</v>
      </c>
      <c r="L78" s="19">
        <f t="shared" si="13"/>
        <v>0</v>
      </c>
      <c r="M78" s="49"/>
      <c r="N78" s="60"/>
      <c r="O78" s="60"/>
      <c r="P78" s="60"/>
      <c r="Q78" s="60"/>
      <c r="R78" s="60"/>
      <c r="S78" s="60"/>
      <c r="T78" s="60"/>
      <c r="U78" s="60"/>
      <c r="V78" s="60"/>
      <c r="W78" s="60"/>
      <c r="X78" s="60"/>
      <c r="Y78" s="61"/>
      <c r="Z78" s="61"/>
      <c r="AA78" s="20">
        <f t="shared" si="14"/>
        <v>0</v>
      </c>
      <c r="AB78" s="67">
        <f t="shared" si="18"/>
        <v>0</v>
      </c>
      <c r="AC78" s="67">
        <f t="shared" si="19"/>
        <v>0</v>
      </c>
      <c r="AD78" t="str">
        <f t="shared" si="20"/>
        <v/>
      </c>
    </row>
    <row r="79" spans="1:30" ht="15.75" thickBot="1" x14ac:dyDescent="0.3">
      <c r="A79" s="23"/>
      <c r="B79" s="24"/>
      <c r="C79" s="25"/>
      <c r="D79" s="60">
        <v>0</v>
      </c>
      <c r="E79" s="182">
        <v>0.255</v>
      </c>
      <c r="F79" s="8">
        <f t="shared" si="2"/>
        <v>0</v>
      </c>
      <c r="G79" s="8">
        <f t="shared" si="3"/>
        <v>0</v>
      </c>
      <c r="H79" s="8">
        <f t="shared" si="4"/>
        <v>0</v>
      </c>
      <c r="I79" s="8">
        <f t="shared" si="15"/>
        <v>0</v>
      </c>
      <c r="J79" s="8">
        <f t="shared" si="16"/>
        <v>0</v>
      </c>
      <c r="K79" s="8">
        <f t="shared" si="17"/>
        <v>0</v>
      </c>
      <c r="L79" s="19">
        <f t="shared" si="13"/>
        <v>0</v>
      </c>
      <c r="M79" s="49"/>
      <c r="N79" s="60"/>
      <c r="O79" s="60"/>
      <c r="P79" s="60"/>
      <c r="Q79" s="60"/>
      <c r="R79" s="60"/>
      <c r="S79" s="60"/>
      <c r="T79" s="60"/>
      <c r="U79" s="60"/>
      <c r="V79" s="60"/>
      <c r="W79" s="60"/>
      <c r="X79" s="60"/>
      <c r="Y79" s="61"/>
      <c r="Z79" s="61"/>
      <c r="AA79" s="20">
        <f t="shared" si="14"/>
        <v>0</v>
      </c>
      <c r="AB79" s="67">
        <f t="shared" si="18"/>
        <v>0</v>
      </c>
      <c r="AC79" s="67">
        <f t="shared" si="19"/>
        <v>0</v>
      </c>
      <c r="AD79" t="str">
        <f t="shared" si="20"/>
        <v/>
      </c>
    </row>
    <row r="80" spans="1:30" ht="15.75" thickBot="1" x14ac:dyDescent="0.3">
      <c r="A80" s="23"/>
      <c r="B80" s="24"/>
      <c r="C80" s="25"/>
      <c r="D80" s="60">
        <v>0</v>
      </c>
      <c r="E80" s="182">
        <v>0.255</v>
      </c>
      <c r="F80" s="8">
        <f t="shared" si="2"/>
        <v>0</v>
      </c>
      <c r="G80" s="8">
        <f t="shared" si="3"/>
        <v>0</v>
      </c>
      <c r="H80" s="8">
        <f t="shared" si="4"/>
        <v>0</v>
      </c>
      <c r="I80" s="8">
        <f t="shared" si="15"/>
        <v>0</v>
      </c>
      <c r="J80" s="8">
        <f t="shared" si="16"/>
        <v>0</v>
      </c>
      <c r="K80" s="8">
        <f t="shared" si="17"/>
        <v>0</v>
      </c>
      <c r="L80" s="19">
        <f t="shared" si="13"/>
        <v>0</v>
      </c>
      <c r="M80" s="49"/>
      <c r="N80" s="60"/>
      <c r="O80" s="60"/>
      <c r="P80" s="60"/>
      <c r="Q80" s="60"/>
      <c r="R80" s="60"/>
      <c r="S80" s="60"/>
      <c r="T80" s="60"/>
      <c r="U80" s="60"/>
      <c r="V80" s="60"/>
      <c r="W80" s="60"/>
      <c r="X80" s="60"/>
      <c r="Y80" s="61"/>
      <c r="Z80" s="61"/>
      <c r="AA80" s="20">
        <f t="shared" si="14"/>
        <v>0</v>
      </c>
      <c r="AB80" s="67">
        <f t="shared" si="18"/>
        <v>0</v>
      </c>
      <c r="AC80" s="67">
        <f t="shared" si="19"/>
        <v>0</v>
      </c>
      <c r="AD80" t="str">
        <f t="shared" si="20"/>
        <v/>
      </c>
    </row>
    <row r="81" spans="1:30" ht="15.75" thickBot="1" x14ac:dyDescent="0.3">
      <c r="A81" s="23"/>
      <c r="B81" s="24"/>
      <c r="C81" s="25"/>
      <c r="D81" s="60">
        <v>0</v>
      </c>
      <c r="E81" s="182">
        <v>0.255</v>
      </c>
      <c r="F81" s="8">
        <f t="shared" si="2"/>
        <v>0</v>
      </c>
      <c r="G81" s="8">
        <f t="shared" si="3"/>
        <v>0</v>
      </c>
      <c r="H81" s="8">
        <f t="shared" si="4"/>
        <v>0</v>
      </c>
      <c r="I81" s="8">
        <f t="shared" si="15"/>
        <v>0</v>
      </c>
      <c r="J81" s="8">
        <f t="shared" si="16"/>
        <v>0</v>
      </c>
      <c r="K81" s="8">
        <f t="shared" si="17"/>
        <v>0</v>
      </c>
      <c r="L81" s="19">
        <f t="shared" si="13"/>
        <v>0</v>
      </c>
      <c r="M81" s="49"/>
      <c r="N81" s="60"/>
      <c r="O81" s="60"/>
      <c r="P81" s="60"/>
      <c r="Q81" s="60"/>
      <c r="R81" s="60"/>
      <c r="S81" s="60"/>
      <c r="T81" s="60"/>
      <c r="U81" s="60"/>
      <c r="V81" s="60"/>
      <c r="W81" s="60"/>
      <c r="X81" s="60"/>
      <c r="Y81" s="61"/>
      <c r="Z81" s="61"/>
      <c r="AA81" s="20">
        <f t="shared" si="14"/>
        <v>0</v>
      </c>
      <c r="AB81" s="67">
        <f t="shared" si="18"/>
        <v>0</v>
      </c>
      <c r="AC81" s="67">
        <f t="shared" si="19"/>
        <v>0</v>
      </c>
      <c r="AD81" t="str">
        <f t="shared" si="20"/>
        <v/>
      </c>
    </row>
    <row r="82" spans="1:30" ht="15.75" thickBot="1" x14ac:dyDescent="0.3">
      <c r="A82" s="23"/>
      <c r="B82" s="24"/>
      <c r="C82" s="25"/>
      <c r="D82" s="60">
        <v>0</v>
      </c>
      <c r="E82" s="182">
        <v>0.255</v>
      </c>
      <c r="F82" s="8">
        <f t="shared" si="2"/>
        <v>0</v>
      </c>
      <c r="G82" s="8">
        <f t="shared" si="3"/>
        <v>0</v>
      </c>
      <c r="H82" s="8">
        <f t="shared" si="4"/>
        <v>0</v>
      </c>
      <c r="I82" s="8">
        <f t="shared" si="15"/>
        <v>0</v>
      </c>
      <c r="J82" s="8">
        <f t="shared" si="16"/>
        <v>0</v>
      </c>
      <c r="K82" s="8">
        <f t="shared" si="17"/>
        <v>0</v>
      </c>
      <c r="L82" s="19">
        <f t="shared" si="13"/>
        <v>0</v>
      </c>
      <c r="M82" s="49"/>
      <c r="N82" s="60"/>
      <c r="O82" s="60"/>
      <c r="P82" s="60"/>
      <c r="Q82" s="60"/>
      <c r="R82" s="60"/>
      <c r="S82" s="60"/>
      <c r="T82" s="60"/>
      <c r="U82" s="60"/>
      <c r="V82" s="60"/>
      <c r="W82" s="60"/>
      <c r="X82" s="60"/>
      <c r="Y82" s="61"/>
      <c r="Z82" s="61"/>
      <c r="AA82" s="20">
        <f t="shared" si="14"/>
        <v>0</v>
      </c>
      <c r="AB82" s="67">
        <f t="shared" si="18"/>
        <v>0</v>
      </c>
      <c r="AC82" s="67">
        <f t="shared" si="19"/>
        <v>0</v>
      </c>
      <c r="AD82" t="str">
        <f t="shared" si="20"/>
        <v/>
      </c>
    </row>
    <row r="83" spans="1:30" ht="15.75" thickBot="1" x14ac:dyDescent="0.3">
      <c r="A83" s="23"/>
      <c r="B83" s="24"/>
      <c r="C83" s="25"/>
      <c r="D83" s="60">
        <v>0</v>
      </c>
      <c r="E83" s="182">
        <v>0.255</v>
      </c>
      <c r="F83" s="8">
        <f t="shared" si="2"/>
        <v>0</v>
      </c>
      <c r="G83" s="8">
        <f t="shared" si="3"/>
        <v>0</v>
      </c>
      <c r="H83" s="8">
        <f t="shared" si="4"/>
        <v>0</v>
      </c>
      <c r="I83" s="8">
        <f t="shared" si="15"/>
        <v>0</v>
      </c>
      <c r="J83" s="8">
        <f t="shared" si="16"/>
        <v>0</v>
      </c>
      <c r="K83" s="8">
        <f t="shared" si="17"/>
        <v>0</v>
      </c>
      <c r="L83" s="19">
        <f t="shared" si="13"/>
        <v>0</v>
      </c>
      <c r="M83" s="49"/>
      <c r="N83" s="60"/>
      <c r="O83" s="60"/>
      <c r="P83" s="60"/>
      <c r="Q83" s="60"/>
      <c r="R83" s="60"/>
      <c r="S83" s="60"/>
      <c r="T83" s="60"/>
      <c r="U83" s="60"/>
      <c r="V83" s="60"/>
      <c r="W83" s="60"/>
      <c r="X83" s="60"/>
      <c r="Y83" s="61"/>
      <c r="Z83" s="61"/>
      <c r="AA83" s="20">
        <f t="shared" si="14"/>
        <v>0</v>
      </c>
      <c r="AB83" s="67">
        <f t="shared" si="18"/>
        <v>0</v>
      </c>
      <c r="AC83" s="67">
        <f t="shared" si="19"/>
        <v>0</v>
      </c>
      <c r="AD83" t="str">
        <f t="shared" si="20"/>
        <v/>
      </c>
    </row>
    <row r="84" spans="1:30" ht="15.75" thickBot="1" x14ac:dyDescent="0.3">
      <c r="A84" s="23"/>
      <c r="B84" s="24"/>
      <c r="C84" s="25"/>
      <c r="D84" s="60">
        <v>0</v>
      </c>
      <c r="E84" s="182">
        <v>0.255</v>
      </c>
      <c r="F84" s="8">
        <f t="shared" si="2"/>
        <v>0</v>
      </c>
      <c r="G84" s="8">
        <f t="shared" si="3"/>
        <v>0</v>
      </c>
      <c r="H84" s="8">
        <f t="shared" si="4"/>
        <v>0</v>
      </c>
      <c r="I84" s="8">
        <f t="shared" si="15"/>
        <v>0</v>
      </c>
      <c r="J84" s="8">
        <f t="shared" si="16"/>
        <v>0</v>
      </c>
      <c r="K84" s="8">
        <f t="shared" si="17"/>
        <v>0</v>
      </c>
      <c r="L84" s="19">
        <f t="shared" si="13"/>
        <v>0</v>
      </c>
      <c r="M84" s="49"/>
      <c r="N84" s="60"/>
      <c r="O84" s="60"/>
      <c r="P84" s="60"/>
      <c r="Q84" s="60"/>
      <c r="R84" s="60"/>
      <c r="S84" s="60"/>
      <c r="T84" s="60"/>
      <c r="U84" s="60"/>
      <c r="V84" s="60"/>
      <c r="W84" s="60"/>
      <c r="X84" s="60"/>
      <c r="Y84" s="61"/>
      <c r="Z84" s="61"/>
      <c r="AA84" s="20">
        <f t="shared" si="14"/>
        <v>0</v>
      </c>
      <c r="AB84" s="67">
        <f t="shared" si="18"/>
        <v>0</v>
      </c>
      <c r="AC84" s="67">
        <f t="shared" si="19"/>
        <v>0</v>
      </c>
      <c r="AD84" t="str">
        <f t="shared" si="20"/>
        <v/>
      </c>
    </row>
    <row r="85" spans="1:30" ht="15.75" thickBot="1" x14ac:dyDescent="0.3">
      <c r="A85" s="23"/>
      <c r="B85" s="24"/>
      <c r="C85" s="25"/>
      <c r="D85" s="60">
        <v>0</v>
      </c>
      <c r="E85" s="182">
        <v>0.255</v>
      </c>
      <c r="F85" s="8">
        <f t="shared" si="2"/>
        <v>0</v>
      </c>
      <c r="G85" s="8">
        <f t="shared" si="3"/>
        <v>0</v>
      </c>
      <c r="H85" s="8">
        <f t="shared" si="4"/>
        <v>0</v>
      </c>
      <c r="I85" s="8">
        <f t="shared" si="15"/>
        <v>0</v>
      </c>
      <c r="J85" s="8">
        <f t="shared" si="16"/>
        <v>0</v>
      </c>
      <c r="K85" s="8">
        <f t="shared" si="17"/>
        <v>0</v>
      </c>
      <c r="L85" s="19">
        <f t="shared" si="13"/>
        <v>0</v>
      </c>
      <c r="M85" s="49"/>
      <c r="N85" s="60"/>
      <c r="O85" s="60"/>
      <c r="P85" s="60"/>
      <c r="Q85" s="60"/>
      <c r="R85" s="60"/>
      <c r="S85" s="60"/>
      <c r="T85" s="60"/>
      <c r="U85" s="60"/>
      <c r="V85" s="60"/>
      <c r="W85" s="60"/>
      <c r="X85" s="60"/>
      <c r="Y85" s="61"/>
      <c r="Z85" s="61"/>
      <c r="AA85" s="20">
        <f t="shared" si="14"/>
        <v>0</v>
      </c>
      <c r="AB85" s="67">
        <f t="shared" si="18"/>
        <v>0</v>
      </c>
      <c r="AC85" s="67">
        <f t="shared" si="19"/>
        <v>0</v>
      </c>
      <c r="AD85" t="str">
        <f t="shared" si="20"/>
        <v/>
      </c>
    </row>
    <row r="86" spans="1:30" ht="15.75" thickBot="1" x14ac:dyDescent="0.3">
      <c r="A86" s="23"/>
      <c r="B86" s="24"/>
      <c r="C86" s="25"/>
      <c r="D86" s="60">
        <v>0</v>
      </c>
      <c r="E86" s="182">
        <v>0.255</v>
      </c>
      <c r="F86" s="8">
        <f t="shared" si="2"/>
        <v>0</v>
      </c>
      <c r="G86" s="8">
        <f t="shared" si="3"/>
        <v>0</v>
      </c>
      <c r="H86" s="8">
        <f t="shared" si="4"/>
        <v>0</v>
      </c>
      <c r="I86" s="8">
        <f t="shared" si="15"/>
        <v>0</v>
      </c>
      <c r="J86" s="8">
        <f t="shared" si="16"/>
        <v>0</v>
      </c>
      <c r="K86" s="8">
        <f t="shared" si="17"/>
        <v>0</v>
      </c>
      <c r="L86" s="19">
        <f t="shared" si="13"/>
        <v>0</v>
      </c>
      <c r="M86" s="49"/>
      <c r="N86" s="60"/>
      <c r="O86" s="60"/>
      <c r="P86" s="60"/>
      <c r="Q86" s="60"/>
      <c r="R86" s="60"/>
      <c r="S86" s="60"/>
      <c r="T86" s="60"/>
      <c r="U86" s="60"/>
      <c r="V86" s="60"/>
      <c r="W86" s="60"/>
      <c r="X86" s="60"/>
      <c r="Y86" s="61"/>
      <c r="Z86" s="61"/>
      <c r="AA86" s="20">
        <f t="shared" si="14"/>
        <v>0</v>
      </c>
      <c r="AB86" s="67">
        <f t="shared" si="18"/>
        <v>0</v>
      </c>
      <c r="AC86" s="67">
        <f t="shared" si="19"/>
        <v>0</v>
      </c>
      <c r="AD86" t="str">
        <f t="shared" si="20"/>
        <v/>
      </c>
    </row>
    <row r="87" spans="1:30" ht="15.75" thickBot="1" x14ac:dyDescent="0.3">
      <c r="A87" s="23"/>
      <c r="B87" s="24"/>
      <c r="C87" s="25"/>
      <c r="D87" s="60">
        <v>0</v>
      </c>
      <c r="E87" s="182">
        <v>0.255</v>
      </c>
      <c r="F87" s="8">
        <f t="shared" si="2"/>
        <v>0</v>
      </c>
      <c r="G87" s="8">
        <f t="shared" si="3"/>
        <v>0</v>
      </c>
      <c r="H87" s="8">
        <f t="shared" si="4"/>
        <v>0</v>
      </c>
      <c r="I87" s="8">
        <f t="shared" si="15"/>
        <v>0</v>
      </c>
      <c r="J87" s="8">
        <f t="shared" si="16"/>
        <v>0</v>
      </c>
      <c r="K87" s="8">
        <f t="shared" si="17"/>
        <v>0</v>
      </c>
      <c r="L87" s="19">
        <f t="shared" si="13"/>
        <v>0</v>
      </c>
      <c r="M87" s="49"/>
      <c r="N87" s="60"/>
      <c r="O87" s="60"/>
      <c r="P87" s="60"/>
      <c r="Q87" s="60"/>
      <c r="R87" s="60"/>
      <c r="S87" s="60"/>
      <c r="T87" s="60"/>
      <c r="U87" s="60"/>
      <c r="V87" s="60"/>
      <c r="W87" s="60"/>
      <c r="X87" s="60"/>
      <c r="Y87" s="61"/>
      <c r="Z87" s="61"/>
      <c r="AA87" s="20">
        <f t="shared" si="14"/>
        <v>0</v>
      </c>
      <c r="AB87" s="67">
        <f t="shared" si="18"/>
        <v>0</v>
      </c>
      <c r="AC87" s="67">
        <f t="shared" si="19"/>
        <v>0</v>
      </c>
      <c r="AD87" t="str">
        <f t="shared" si="20"/>
        <v/>
      </c>
    </row>
    <row r="88" spans="1:30" ht="15.75" thickBot="1" x14ac:dyDescent="0.3">
      <c r="A88" s="23"/>
      <c r="B88" s="24"/>
      <c r="C88" s="25"/>
      <c r="D88" s="60">
        <v>0</v>
      </c>
      <c r="E88" s="182">
        <v>0.255</v>
      </c>
      <c r="F88" s="8">
        <f t="shared" si="2"/>
        <v>0</v>
      </c>
      <c r="G88" s="8">
        <f t="shared" si="3"/>
        <v>0</v>
      </c>
      <c r="H88" s="8">
        <f t="shared" si="4"/>
        <v>0</v>
      </c>
      <c r="I88" s="8">
        <f t="shared" si="15"/>
        <v>0</v>
      </c>
      <c r="J88" s="8">
        <f t="shared" si="16"/>
        <v>0</v>
      </c>
      <c r="K88" s="8">
        <f t="shared" si="17"/>
        <v>0</v>
      </c>
      <c r="L88" s="19">
        <f t="shared" si="13"/>
        <v>0</v>
      </c>
      <c r="M88" s="49"/>
      <c r="N88" s="60"/>
      <c r="O88" s="60"/>
      <c r="P88" s="60"/>
      <c r="Q88" s="60"/>
      <c r="R88" s="60"/>
      <c r="S88" s="60"/>
      <c r="T88" s="60"/>
      <c r="U88" s="60"/>
      <c r="V88" s="60"/>
      <c r="W88" s="60"/>
      <c r="X88" s="60"/>
      <c r="Y88" s="61"/>
      <c r="Z88" s="61"/>
      <c r="AA88" s="20">
        <f t="shared" si="14"/>
        <v>0</v>
      </c>
      <c r="AB88" s="67">
        <f t="shared" si="18"/>
        <v>0</v>
      </c>
      <c r="AC88" s="67">
        <f t="shared" si="19"/>
        <v>0</v>
      </c>
      <c r="AD88" t="str">
        <f t="shared" si="20"/>
        <v/>
      </c>
    </row>
    <row r="89" spans="1:30" ht="15.75" thickBot="1" x14ac:dyDescent="0.3">
      <c r="A89" s="23"/>
      <c r="B89" s="24"/>
      <c r="C89" s="25"/>
      <c r="D89" s="60">
        <v>0</v>
      </c>
      <c r="E89" s="182">
        <v>0.255</v>
      </c>
      <c r="F89" s="8">
        <f t="shared" si="2"/>
        <v>0</v>
      </c>
      <c r="G89" s="8">
        <f t="shared" si="3"/>
        <v>0</v>
      </c>
      <c r="H89" s="8">
        <f t="shared" si="4"/>
        <v>0</v>
      </c>
      <c r="I89" s="8">
        <f t="shared" si="15"/>
        <v>0</v>
      </c>
      <c r="J89" s="8">
        <f t="shared" si="16"/>
        <v>0</v>
      </c>
      <c r="K89" s="8">
        <f t="shared" si="17"/>
        <v>0</v>
      </c>
      <c r="L89" s="19">
        <f t="shared" si="13"/>
        <v>0</v>
      </c>
      <c r="M89" s="49"/>
      <c r="N89" s="60"/>
      <c r="O89" s="60"/>
      <c r="P89" s="60"/>
      <c r="Q89" s="60"/>
      <c r="R89" s="60"/>
      <c r="S89" s="60"/>
      <c r="T89" s="60"/>
      <c r="U89" s="60"/>
      <c r="V89" s="60"/>
      <c r="W89" s="60"/>
      <c r="X89" s="60"/>
      <c r="Y89" s="61"/>
      <c r="Z89" s="61"/>
      <c r="AA89" s="20">
        <f t="shared" si="14"/>
        <v>0</v>
      </c>
      <c r="AB89" s="67">
        <f t="shared" si="18"/>
        <v>0</v>
      </c>
      <c r="AC89" s="67">
        <f t="shared" si="19"/>
        <v>0</v>
      </c>
      <c r="AD89" t="str">
        <f t="shared" si="20"/>
        <v/>
      </c>
    </row>
    <row r="90" spans="1:30" ht="15.75" thickBot="1" x14ac:dyDescent="0.3">
      <c r="A90" s="23"/>
      <c r="B90" s="24"/>
      <c r="C90" s="25"/>
      <c r="D90" s="60">
        <v>0</v>
      </c>
      <c r="E90" s="182">
        <v>0.255</v>
      </c>
      <c r="F90" s="8">
        <f t="shared" si="2"/>
        <v>0</v>
      </c>
      <c r="G90" s="8">
        <f t="shared" si="3"/>
        <v>0</v>
      </c>
      <c r="H90" s="8">
        <f t="shared" si="4"/>
        <v>0</v>
      </c>
      <c r="I90" s="8">
        <f t="shared" si="15"/>
        <v>0</v>
      </c>
      <c r="J90" s="8">
        <f t="shared" si="16"/>
        <v>0</v>
      </c>
      <c r="K90" s="8">
        <f t="shared" si="17"/>
        <v>0</v>
      </c>
      <c r="L90" s="19">
        <f t="shared" si="13"/>
        <v>0</v>
      </c>
      <c r="M90" s="49"/>
      <c r="N90" s="60"/>
      <c r="O90" s="60"/>
      <c r="P90" s="60"/>
      <c r="Q90" s="60"/>
      <c r="R90" s="60"/>
      <c r="S90" s="60"/>
      <c r="T90" s="60"/>
      <c r="U90" s="60"/>
      <c r="V90" s="60"/>
      <c r="W90" s="60"/>
      <c r="X90" s="60"/>
      <c r="Y90" s="61"/>
      <c r="Z90" s="61"/>
      <c r="AA90" s="20">
        <f t="shared" si="14"/>
        <v>0</v>
      </c>
      <c r="AB90" s="67">
        <f t="shared" si="18"/>
        <v>0</v>
      </c>
      <c r="AC90" s="67">
        <f t="shared" si="19"/>
        <v>0</v>
      </c>
      <c r="AD90" t="str">
        <f t="shared" si="20"/>
        <v/>
      </c>
    </row>
    <row r="91" spans="1:30" ht="15.75" thickBot="1" x14ac:dyDescent="0.3">
      <c r="A91" s="23"/>
      <c r="B91" s="24"/>
      <c r="C91" s="25"/>
      <c r="D91" s="60">
        <v>0</v>
      </c>
      <c r="E91" s="182">
        <v>0.255</v>
      </c>
      <c r="F91" s="8">
        <f t="shared" si="2"/>
        <v>0</v>
      </c>
      <c r="G91" s="8">
        <f t="shared" si="3"/>
        <v>0</v>
      </c>
      <c r="H91" s="8">
        <f t="shared" si="4"/>
        <v>0</v>
      </c>
      <c r="I91" s="8">
        <f t="shared" si="15"/>
        <v>0</v>
      </c>
      <c r="J91" s="8">
        <f t="shared" si="16"/>
        <v>0</v>
      </c>
      <c r="K91" s="8">
        <f t="shared" si="17"/>
        <v>0</v>
      </c>
      <c r="L91" s="19">
        <f t="shared" si="13"/>
        <v>0</v>
      </c>
      <c r="M91" s="49"/>
      <c r="N91" s="60"/>
      <c r="O91" s="60"/>
      <c r="P91" s="60"/>
      <c r="Q91" s="60"/>
      <c r="R91" s="60"/>
      <c r="S91" s="60"/>
      <c r="T91" s="60"/>
      <c r="U91" s="60"/>
      <c r="V91" s="60"/>
      <c r="W91" s="60"/>
      <c r="X91" s="60"/>
      <c r="Y91" s="61"/>
      <c r="Z91" s="61"/>
      <c r="AA91" s="20">
        <f t="shared" si="14"/>
        <v>0</v>
      </c>
      <c r="AB91" s="67">
        <f t="shared" si="18"/>
        <v>0</v>
      </c>
      <c r="AC91" s="67">
        <f t="shared" si="19"/>
        <v>0</v>
      </c>
      <c r="AD91" t="str">
        <f t="shared" si="20"/>
        <v/>
      </c>
    </row>
    <row r="92" spans="1:30" ht="15.75" thickBot="1" x14ac:dyDescent="0.3">
      <c r="A92" s="23"/>
      <c r="B92" s="24"/>
      <c r="C92" s="25"/>
      <c r="D92" s="60">
        <v>0</v>
      </c>
      <c r="E92" s="182">
        <v>0.255</v>
      </c>
      <c r="F92" s="8">
        <f t="shared" si="2"/>
        <v>0</v>
      </c>
      <c r="G92" s="8">
        <f t="shared" si="3"/>
        <v>0</v>
      </c>
      <c r="H92" s="8">
        <f t="shared" si="4"/>
        <v>0</v>
      </c>
      <c r="I92" s="8">
        <f t="shared" si="15"/>
        <v>0</v>
      </c>
      <c r="J92" s="8">
        <f t="shared" si="16"/>
        <v>0</v>
      </c>
      <c r="K92" s="8">
        <f t="shared" si="17"/>
        <v>0</v>
      </c>
      <c r="L92" s="19">
        <f t="shared" si="13"/>
        <v>0</v>
      </c>
      <c r="M92" s="49"/>
      <c r="N92" s="60"/>
      <c r="O92" s="60"/>
      <c r="P92" s="60"/>
      <c r="Q92" s="60"/>
      <c r="R92" s="60"/>
      <c r="S92" s="60"/>
      <c r="T92" s="60"/>
      <c r="U92" s="60"/>
      <c r="V92" s="60"/>
      <c r="W92" s="60"/>
      <c r="X92" s="60"/>
      <c r="Y92" s="61"/>
      <c r="Z92" s="61"/>
      <c r="AA92" s="20">
        <f t="shared" si="14"/>
        <v>0</v>
      </c>
      <c r="AB92" s="67">
        <f t="shared" si="18"/>
        <v>0</v>
      </c>
      <c r="AC92" s="67">
        <f t="shared" si="19"/>
        <v>0</v>
      </c>
      <c r="AD92" t="str">
        <f t="shared" si="20"/>
        <v/>
      </c>
    </row>
    <row r="93" spans="1:30" ht="15.75" thickBot="1" x14ac:dyDescent="0.3">
      <c r="A93" s="23"/>
      <c r="B93" s="24"/>
      <c r="C93" s="25"/>
      <c r="D93" s="60">
        <v>0</v>
      </c>
      <c r="E93" s="182">
        <v>0.255</v>
      </c>
      <c r="F93" s="8">
        <f t="shared" si="2"/>
        <v>0</v>
      </c>
      <c r="G93" s="8">
        <f t="shared" si="3"/>
        <v>0</v>
      </c>
      <c r="H93" s="8">
        <f t="shared" si="4"/>
        <v>0</v>
      </c>
      <c r="I93" s="8">
        <f t="shared" si="15"/>
        <v>0</v>
      </c>
      <c r="J93" s="8">
        <f t="shared" si="16"/>
        <v>0</v>
      </c>
      <c r="K93" s="8">
        <f t="shared" si="17"/>
        <v>0</v>
      </c>
      <c r="L93" s="19">
        <f t="shared" si="13"/>
        <v>0</v>
      </c>
      <c r="M93" s="49"/>
      <c r="N93" s="60"/>
      <c r="O93" s="60"/>
      <c r="P93" s="60"/>
      <c r="Q93" s="60"/>
      <c r="R93" s="60"/>
      <c r="S93" s="60"/>
      <c r="T93" s="60"/>
      <c r="U93" s="60"/>
      <c r="V93" s="60"/>
      <c r="W93" s="60"/>
      <c r="X93" s="60"/>
      <c r="Y93" s="61"/>
      <c r="Z93" s="61"/>
      <c r="AA93" s="20">
        <f t="shared" si="14"/>
        <v>0</v>
      </c>
      <c r="AB93" s="67">
        <f t="shared" si="18"/>
        <v>0</v>
      </c>
      <c r="AC93" s="67">
        <f t="shared" si="19"/>
        <v>0</v>
      </c>
      <c r="AD93" t="str">
        <f t="shared" si="20"/>
        <v/>
      </c>
    </row>
    <row r="94" spans="1:30" ht="15.75" thickBot="1" x14ac:dyDescent="0.3">
      <c r="A94" s="23"/>
      <c r="B94" s="24"/>
      <c r="C94" s="25"/>
      <c r="D94" s="60">
        <v>0</v>
      </c>
      <c r="E94" s="182">
        <v>0.255</v>
      </c>
      <c r="F94" s="8">
        <f t="shared" si="2"/>
        <v>0</v>
      </c>
      <c r="G94" s="8">
        <f t="shared" si="3"/>
        <v>0</v>
      </c>
      <c r="H94" s="8">
        <f t="shared" si="4"/>
        <v>0</v>
      </c>
      <c r="I94" s="8">
        <f t="shared" si="15"/>
        <v>0</v>
      </c>
      <c r="J94" s="8">
        <f t="shared" si="16"/>
        <v>0</v>
      </c>
      <c r="K94" s="8">
        <f t="shared" si="17"/>
        <v>0</v>
      </c>
      <c r="L94" s="19">
        <f t="shared" si="13"/>
        <v>0</v>
      </c>
      <c r="M94" s="49"/>
      <c r="N94" s="60"/>
      <c r="O94" s="60"/>
      <c r="P94" s="60"/>
      <c r="Q94" s="60"/>
      <c r="R94" s="60"/>
      <c r="S94" s="60"/>
      <c r="T94" s="60"/>
      <c r="U94" s="60"/>
      <c r="V94" s="60"/>
      <c r="W94" s="60"/>
      <c r="X94" s="60"/>
      <c r="Y94" s="61"/>
      <c r="Z94" s="61"/>
      <c r="AA94" s="20">
        <f t="shared" si="14"/>
        <v>0</v>
      </c>
      <c r="AB94" s="67">
        <f t="shared" si="18"/>
        <v>0</v>
      </c>
      <c r="AC94" s="67">
        <f t="shared" si="19"/>
        <v>0</v>
      </c>
      <c r="AD94" t="str">
        <f t="shared" si="20"/>
        <v/>
      </c>
    </row>
    <row r="95" spans="1:30" ht="15.75" thickBot="1" x14ac:dyDescent="0.3">
      <c r="A95" s="23"/>
      <c r="B95" s="24"/>
      <c r="C95" s="25"/>
      <c r="D95" s="60">
        <v>0</v>
      </c>
      <c r="E95" s="182">
        <v>0.255</v>
      </c>
      <c r="F95" s="8">
        <f t="shared" si="2"/>
        <v>0</v>
      </c>
      <c r="G95" s="8">
        <f t="shared" si="3"/>
        <v>0</v>
      </c>
      <c r="H95" s="8">
        <f t="shared" si="4"/>
        <v>0</v>
      </c>
      <c r="I95" s="8">
        <f t="shared" si="15"/>
        <v>0</v>
      </c>
      <c r="J95" s="8">
        <f t="shared" si="16"/>
        <v>0</v>
      </c>
      <c r="K95" s="8">
        <f t="shared" si="17"/>
        <v>0</v>
      </c>
      <c r="L95" s="19">
        <f t="shared" si="13"/>
        <v>0</v>
      </c>
      <c r="M95" s="49"/>
      <c r="N95" s="60"/>
      <c r="O95" s="60"/>
      <c r="P95" s="60"/>
      <c r="Q95" s="60"/>
      <c r="R95" s="60"/>
      <c r="S95" s="60"/>
      <c r="T95" s="60"/>
      <c r="U95" s="60"/>
      <c r="V95" s="60"/>
      <c r="W95" s="60"/>
      <c r="X95" s="60"/>
      <c r="Y95" s="61"/>
      <c r="Z95" s="61"/>
      <c r="AA95" s="20">
        <f t="shared" si="14"/>
        <v>0</v>
      </c>
      <c r="AB95" s="67">
        <f t="shared" si="18"/>
        <v>0</v>
      </c>
      <c r="AC95" s="67">
        <f t="shared" si="19"/>
        <v>0</v>
      </c>
      <c r="AD95" t="str">
        <f t="shared" si="20"/>
        <v/>
      </c>
    </row>
    <row r="96" spans="1:30" ht="15.75" thickBot="1" x14ac:dyDescent="0.3">
      <c r="A96" s="23"/>
      <c r="B96" s="24"/>
      <c r="C96" s="25"/>
      <c r="D96" s="60">
        <v>0</v>
      </c>
      <c r="E96" s="182">
        <v>0.255</v>
      </c>
      <c r="F96" s="8">
        <f t="shared" si="2"/>
        <v>0</v>
      </c>
      <c r="G96" s="8">
        <f t="shared" si="3"/>
        <v>0</v>
      </c>
      <c r="H96" s="8">
        <f t="shared" si="4"/>
        <v>0</v>
      </c>
      <c r="I96" s="8">
        <f t="shared" si="15"/>
        <v>0</v>
      </c>
      <c r="J96" s="8">
        <f t="shared" si="16"/>
        <v>0</v>
      </c>
      <c r="K96" s="8">
        <f t="shared" si="17"/>
        <v>0</v>
      </c>
      <c r="L96" s="19">
        <f t="shared" si="13"/>
        <v>0</v>
      </c>
      <c r="M96" s="49"/>
      <c r="N96" s="60"/>
      <c r="O96" s="60"/>
      <c r="P96" s="60"/>
      <c r="Q96" s="60"/>
      <c r="R96" s="60"/>
      <c r="S96" s="60"/>
      <c r="T96" s="60"/>
      <c r="U96" s="60"/>
      <c r="V96" s="60"/>
      <c r="W96" s="60"/>
      <c r="X96" s="60"/>
      <c r="Y96" s="61"/>
      <c r="Z96" s="61"/>
      <c r="AA96" s="20">
        <f t="shared" si="14"/>
        <v>0</v>
      </c>
      <c r="AB96" s="67">
        <f t="shared" si="18"/>
        <v>0</v>
      </c>
      <c r="AC96" s="67">
        <f t="shared" si="19"/>
        <v>0</v>
      </c>
      <c r="AD96" t="str">
        <f t="shared" si="20"/>
        <v/>
      </c>
    </row>
    <row r="97" spans="1:30" ht="15.75" thickBot="1" x14ac:dyDescent="0.3">
      <c r="A97" s="23"/>
      <c r="B97" s="24"/>
      <c r="C97" s="25"/>
      <c r="D97" s="60">
        <v>0</v>
      </c>
      <c r="E97" s="182">
        <v>0.255</v>
      </c>
      <c r="F97" s="8">
        <f t="shared" si="2"/>
        <v>0</v>
      </c>
      <c r="G97" s="8">
        <f t="shared" si="3"/>
        <v>0</v>
      </c>
      <c r="H97" s="8">
        <f t="shared" si="4"/>
        <v>0</v>
      </c>
      <c r="I97" s="8">
        <f t="shared" si="15"/>
        <v>0</v>
      </c>
      <c r="J97" s="8">
        <f t="shared" si="16"/>
        <v>0</v>
      </c>
      <c r="K97" s="8">
        <f t="shared" si="17"/>
        <v>0</v>
      </c>
      <c r="L97" s="19">
        <f t="shared" si="13"/>
        <v>0</v>
      </c>
      <c r="M97" s="49"/>
      <c r="N97" s="60"/>
      <c r="O97" s="60"/>
      <c r="P97" s="60"/>
      <c r="Q97" s="60"/>
      <c r="R97" s="60"/>
      <c r="S97" s="60"/>
      <c r="T97" s="60"/>
      <c r="U97" s="60"/>
      <c r="V97" s="60"/>
      <c r="W97" s="60"/>
      <c r="X97" s="60"/>
      <c r="Y97" s="61"/>
      <c r="Z97" s="61"/>
      <c r="AA97" s="20">
        <f t="shared" si="14"/>
        <v>0</v>
      </c>
      <c r="AB97" s="67">
        <f t="shared" si="18"/>
        <v>0</v>
      </c>
      <c r="AC97" s="67">
        <f t="shared" si="19"/>
        <v>0</v>
      </c>
      <c r="AD97" t="str">
        <f t="shared" si="20"/>
        <v/>
      </c>
    </row>
    <row r="98" spans="1:30" ht="15.75" thickBot="1" x14ac:dyDescent="0.3">
      <c r="A98" s="23"/>
      <c r="B98" s="24"/>
      <c r="C98" s="25"/>
      <c r="D98" s="60">
        <v>0</v>
      </c>
      <c r="E98" s="182">
        <v>0.255</v>
      </c>
      <c r="F98" s="8">
        <f t="shared" si="2"/>
        <v>0</v>
      </c>
      <c r="G98" s="8">
        <f t="shared" si="3"/>
        <v>0</v>
      </c>
      <c r="H98" s="8">
        <f t="shared" si="4"/>
        <v>0</v>
      </c>
      <c r="I98" s="8">
        <f t="shared" si="15"/>
        <v>0</v>
      </c>
      <c r="J98" s="8">
        <f t="shared" si="16"/>
        <v>0</v>
      </c>
      <c r="K98" s="8">
        <f t="shared" si="17"/>
        <v>0</v>
      </c>
      <c r="L98" s="19">
        <f t="shared" si="13"/>
        <v>0</v>
      </c>
      <c r="M98" s="49"/>
      <c r="N98" s="60"/>
      <c r="O98" s="60"/>
      <c r="P98" s="60"/>
      <c r="Q98" s="60"/>
      <c r="R98" s="60"/>
      <c r="S98" s="60"/>
      <c r="T98" s="60"/>
      <c r="U98" s="60"/>
      <c r="V98" s="60"/>
      <c r="W98" s="60"/>
      <c r="X98" s="60"/>
      <c r="Y98" s="61"/>
      <c r="Z98" s="61"/>
      <c r="AA98" s="20">
        <f t="shared" si="14"/>
        <v>0</v>
      </c>
      <c r="AB98" s="67">
        <f t="shared" si="18"/>
        <v>0</v>
      </c>
      <c r="AC98" s="67">
        <f t="shared" si="19"/>
        <v>0</v>
      </c>
      <c r="AD98" t="str">
        <f t="shared" si="20"/>
        <v/>
      </c>
    </row>
    <row r="99" spans="1:30" ht="15.75" thickBot="1" x14ac:dyDescent="0.3">
      <c r="A99" s="23"/>
      <c r="B99" s="24"/>
      <c r="C99" s="25"/>
      <c r="D99" s="60">
        <v>0</v>
      </c>
      <c r="E99" s="182">
        <v>0.255</v>
      </c>
      <c r="F99" s="8">
        <f t="shared" si="2"/>
        <v>0</v>
      </c>
      <c r="G99" s="8">
        <f t="shared" si="3"/>
        <v>0</v>
      </c>
      <c r="H99" s="8">
        <f t="shared" si="4"/>
        <v>0</v>
      </c>
      <c r="I99" s="8">
        <f t="shared" si="15"/>
        <v>0</v>
      </c>
      <c r="J99" s="8">
        <f t="shared" si="16"/>
        <v>0</v>
      </c>
      <c r="K99" s="8">
        <f t="shared" si="17"/>
        <v>0</v>
      </c>
      <c r="L99" s="19">
        <f t="shared" si="13"/>
        <v>0</v>
      </c>
      <c r="M99" s="49"/>
      <c r="N99" s="60"/>
      <c r="O99" s="60"/>
      <c r="P99" s="60"/>
      <c r="Q99" s="60"/>
      <c r="R99" s="60"/>
      <c r="S99" s="60"/>
      <c r="T99" s="60"/>
      <c r="U99" s="60"/>
      <c r="V99" s="60"/>
      <c r="W99" s="60"/>
      <c r="X99" s="60"/>
      <c r="Y99" s="61"/>
      <c r="Z99" s="61"/>
      <c r="AA99" s="20">
        <f t="shared" si="14"/>
        <v>0</v>
      </c>
      <c r="AB99" s="67">
        <f t="shared" si="18"/>
        <v>0</v>
      </c>
      <c r="AC99" s="67">
        <f t="shared" si="19"/>
        <v>0</v>
      </c>
      <c r="AD99" t="str">
        <f t="shared" si="20"/>
        <v/>
      </c>
    </row>
    <row r="100" spans="1:30" ht="15.75" thickBot="1" x14ac:dyDescent="0.3">
      <c r="A100" s="23"/>
      <c r="B100" s="24"/>
      <c r="C100" s="25"/>
      <c r="D100" s="60">
        <v>0</v>
      </c>
      <c r="E100" s="182">
        <v>0.255</v>
      </c>
      <c r="F100" s="8">
        <f t="shared" si="2"/>
        <v>0</v>
      </c>
      <c r="G100" s="8">
        <f t="shared" si="3"/>
        <v>0</v>
      </c>
      <c r="H100" s="8">
        <f t="shared" si="4"/>
        <v>0</v>
      </c>
      <c r="I100" s="8">
        <f t="shared" si="15"/>
        <v>0</v>
      </c>
      <c r="J100" s="8">
        <f t="shared" si="16"/>
        <v>0</v>
      </c>
      <c r="K100" s="8">
        <f t="shared" si="17"/>
        <v>0</v>
      </c>
      <c r="L100" s="19">
        <f t="shared" si="13"/>
        <v>0</v>
      </c>
      <c r="M100" s="49"/>
      <c r="N100" s="60"/>
      <c r="O100" s="60"/>
      <c r="P100" s="60"/>
      <c r="Q100" s="60"/>
      <c r="R100" s="60"/>
      <c r="S100" s="60"/>
      <c r="T100" s="60"/>
      <c r="U100" s="60"/>
      <c r="V100" s="60"/>
      <c r="W100" s="60"/>
      <c r="X100" s="60"/>
      <c r="Y100" s="61"/>
      <c r="Z100" s="61"/>
      <c r="AA100" s="20">
        <f t="shared" si="14"/>
        <v>0</v>
      </c>
      <c r="AB100" s="67">
        <f t="shared" si="18"/>
        <v>0</v>
      </c>
      <c r="AC100" s="67">
        <f t="shared" si="19"/>
        <v>0</v>
      </c>
      <c r="AD100" t="str">
        <f t="shared" si="20"/>
        <v/>
      </c>
    </row>
    <row r="101" spans="1:30" ht="15.75" thickBot="1" x14ac:dyDescent="0.3">
      <c r="A101" s="23"/>
      <c r="B101" s="24"/>
      <c r="C101" s="25"/>
      <c r="D101" s="60">
        <v>0</v>
      </c>
      <c r="E101" s="182">
        <v>0.255</v>
      </c>
      <c r="F101" s="8">
        <f t="shared" si="2"/>
        <v>0</v>
      </c>
      <c r="G101" s="8">
        <f t="shared" si="3"/>
        <v>0</v>
      </c>
      <c r="H101" s="8">
        <f t="shared" si="4"/>
        <v>0</v>
      </c>
      <c r="I101" s="8">
        <f t="shared" si="15"/>
        <v>0</v>
      </c>
      <c r="J101" s="8">
        <f t="shared" si="16"/>
        <v>0</v>
      </c>
      <c r="K101" s="8">
        <f t="shared" si="17"/>
        <v>0</v>
      </c>
      <c r="L101" s="19">
        <f t="shared" ref="L101:L132" si="21">D101-(SUM(F101:K101))-SUM(N101:Z101)</f>
        <v>0</v>
      </c>
      <c r="M101" s="49"/>
      <c r="N101" s="60"/>
      <c r="O101" s="60"/>
      <c r="P101" s="60"/>
      <c r="Q101" s="60"/>
      <c r="R101" s="60"/>
      <c r="S101" s="60"/>
      <c r="T101" s="60"/>
      <c r="U101" s="60"/>
      <c r="V101" s="60"/>
      <c r="W101" s="60"/>
      <c r="X101" s="60"/>
      <c r="Y101" s="61"/>
      <c r="Z101" s="61"/>
      <c r="AA101" s="20">
        <f t="shared" ref="AA101:AA132" si="22">D101-SUM(F101:K101)</f>
        <v>0</v>
      </c>
      <c r="AB101" s="67">
        <f t="shared" si="18"/>
        <v>0</v>
      </c>
      <c r="AC101" s="67">
        <f t="shared" si="19"/>
        <v>0</v>
      </c>
      <c r="AD101" t="str">
        <f t="shared" si="20"/>
        <v/>
      </c>
    </row>
    <row r="102" spans="1:30" ht="15.75" thickBot="1" x14ac:dyDescent="0.3">
      <c r="A102" s="23"/>
      <c r="B102" s="24"/>
      <c r="C102" s="25"/>
      <c r="D102" s="60">
        <v>0</v>
      </c>
      <c r="E102" s="182">
        <v>0.255</v>
      </c>
      <c r="F102" s="8">
        <f t="shared" si="2"/>
        <v>0</v>
      </c>
      <c r="G102" s="8">
        <f t="shared" si="3"/>
        <v>0</v>
      </c>
      <c r="H102" s="8">
        <f t="shared" si="4"/>
        <v>0</v>
      </c>
      <c r="I102" s="8">
        <f t="shared" si="15"/>
        <v>0</v>
      </c>
      <c r="J102" s="8">
        <f t="shared" si="16"/>
        <v>0</v>
      </c>
      <c r="K102" s="8">
        <f t="shared" si="17"/>
        <v>0</v>
      </c>
      <c r="L102" s="19">
        <f t="shared" si="21"/>
        <v>0</v>
      </c>
      <c r="M102" s="49"/>
      <c r="N102" s="60"/>
      <c r="O102" s="60"/>
      <c r="P102" s="60"/>
      <c r="Q102" s="60"/>
      <c r="R102" s="60"/>
      <c r="S102" s="60"/>
      <c r="T102" s="60"/>
      <c r="U102" s="60"/>
      <c r="V102" s="60"/>
      <c r="W102" s="60"/>
      <c r="X102" s="60"/>
      <c r="Y102" s="61"/>
      <c r="Z102" s="61"/>
      <c r="AA102" s="20">
        <f t="shared" si="22"/>
        <v>0</v>
      </c>
      <c r="AB102" s="67">
        <f t="shared" si="18"/>
        <v>0</v>
      </c>
      <c r="AC102" s="67">
        <f t="shared" si="19"/>
        <v>0</v>
      </c>
      <c r="AD102" t="str">
        <f t="shared" si="20"/>
        <v/>
      </c>
    </row>
    <row r="103" spans="1:30" ht="15.75" thickBot="1" x14ac:dyDescent="0.3">
      <c r="A103" s="23"/>
      <c r="B103" s="24"/>
      <c r="C103" s="25"/>
      <c r="D103" s="60">
        <v>0</v>
      </c>
      <c r="E103" s="182">
        <v>0.255</v>
      </c>
      <c r="F103" s="8">
        <f t="shared" si="2"/>
        <v>0</v>
      </c>
      <c r="G103" s="8">
        <f t="shared" si="3"/>
        <v>0</v>
      </c>
      <c r="H103" s="8">
        <f t="shared" si="4"/>
        <v>0</v>
      </c>
      <c r="I103" s="8">
        <f t="shared" si="15"/>
        <v>0</v>
      </c>
      <c r="J103" s="8">
        <f t="shared" si="16"/>
        <v>0</v>
      </c>
      <c r="K103" s="8">
        <f t="shared" si="17"/>
        <v>0</v>
      </c>
      <c r="L103" s="19">
        <f t="shared" si="21"/>
        <v>0</v>
      </c>
      <c r="M103" s="49"/>
      <c r="N103" s="60"/>
      <c r="O103" s="60"/>
      <c r="P103" s="60"/>
      <c r="Q103" s="60"/>
      <c r="R103" s="60"/>
      <c r="S103" s="60"/>
      <c r="T103" s="60"/>
      <c r="U103" s="60"/>
      <c r="V103" s="60"/>
      <c r="W103" s="60"/>
      <c r="X103" s="60"/>
      <c r="Y103" s="61"/>
      <c r="Z103" s="61"/>
      <c r="AA103" s="20">
        <f t="shared" si="22"/>
        <v>0</v>
      </c>
      <c r="AB103" s="67">
        <f t="shared" si="18"/>
        <v>0</v>
      </c>
      <c r="AC103" s="67">
        <f t="shared" si="19"/>
        <v>0</v>
      </c>
      <c r="AD103" t="str">
        <f t="shared" si="20"/>
        <v/>
      </c>
    </row>
    <row r="104" spans="1:30" ht="15.75" thickBot="1" x14ac:dyDescent="0.3">
      <c r="A104" s="23"/>
      <c r="B104" s="24"/>
      <c r="C104" s="25"/>
      <c r="D104" s="60">
        <v>0</v>
      </c>
      <c r="E104" s="182">
        <v>0.255</v>
      </c>
      <c r="F104" s="8">
        <f t="shared" si="2"/>
        <v>0</v>
      </c>
      <c r="G104" s="8">
        <f t="shared" si="3"/>
        <v>0</v>
      </c>
      <c r="H104" s="8">
        <f t="shared" si="4"/>
        <v>0</v>
      </c>
      <c r="I104" s="8">
        <f t="shared" si="15"/>
        <v>0</v>
      </c>
      <c r="J104" s="8">
        <f t="shared" si="16"/>
        <v>0</v>
      </c>
      <c r="K104" s="8">
        <f t="shared" si="17"/>
        <v>0</v>
      </c>
      <c r="L104" s="19">
        <f t="shared" si="21"/>
        <v>0</v>
      </c>
      <c r="M104" s="49"/>
      <c r="N104" s="60"/>
      <c r="O104" s="60"/>
      <c r="P104" s="60"/>
      <c r="Q104" s="60"/>
      <c r="R104" s="60"/>
      <c r="S104" s="60"/>
      <c r="T104" s="60"/>
      <c r="U104" s="60"/>
      <c r="V104" s="60"/>
      <c r="W104" s="60"/>
      <c r="X104" s="60"/>
      <c r="Y104" s="61"/>
      <c r="Z104" s="61"/>
      <c r="AA104" s="20">
        <f t="shared" si="22"/>
        <v>0</v>
      </c>
      <c r="AB104" s="67">
        <f t="shared" si="18"/>
        <v>0</v>
      </c>
      <c r="AC104" s="67">
        <f t="shared" si="19"/>
        <v>0</v>
      </c>
      <c r="AD104" t="str">
        <f t="shared" si="20"/>
        <v/>
      </c>
    </row>
    <row r="105" spans="1:30" ht="15.75" thickBot="1" x14ac:dyDescent="0.3">
      <c r="A105" s="23"/>
      <c r="B105" s="24"/>
      <c r="C105" s="25"/>
      <c r="D105" s="60">
        <v>0</v>
      </c>
      <c r="E105" s="182">
        <v>0.255</v>
      </c>
      <c r="F105" s="8">
        <f t="shared" si="2"/>
        <v>0</v>
      </c>
      <c r="G105" s="8">
        <f t="shared" si="3"/>
        <v>0</v>
      </c>
      <c r="H105" s="8">
        <f t="shared" si="4"/>
        <v>0</v>
      </c>
      <c r="I105" s="8">
        <f t="shared" si="15"/>
        <v>0</v>
      </c>
      <c r="J105" s="8">
        <f t="shared" si="16"/>
        <v>0</v>
      </c>
      <c r="K105" s="8">
        <f t="shared" si="17"/>
        <v>0</v>
      </c>
      <c r="L105" s="19">
        <f t="shared" si="21"/>
        <v>0</v>
      </c>
      <c r="M105" s="49"/>
      <c r="N105" s="60"/>
      <c r="O105" s="60"/>
      <c r="P105" s="60"/>
      <c r="Q105" s="60"/>
      <c r="R105" s="60"/>
      <c r="S105" s="60"/>
      <c r="T105" s="60"/>
      <c r="U105" s="60"/>
      <c r="V105" s="60"/>
      <c r="W105" s="60"/>
      <c r="X105" s="60"/>
      <c r="Y105" s="61"/>
      <c r="Z105" s="61"/>
      <c r="AA105" s="20">
        <f t="shared" si="22"/>
        <v>0</v>
      </c>
      <c r="AB105" s="67">
        <f t="shared" si="18"/>
        <v>0</v>
      </c>
      <c r="AC105" s="67">
        <f t="shared" si="19"/>
        <v>0</v>
      </c>
      <c r="AD105" t="str">
        <f t="shared" si="20"/>
        <v/>
      </c>
    </row>
    <row r="106" spans="1:30" ht="15.75" thickBot="1" x14ac:dyDescent="0.3">
      <c r="A106" s="23"/>
      <c r="B106" s="24"/>
      <c r="C106" s="25"/>
      <c r="D106" s="60">
        <v>0</v>
      </c>
      <c r="E106" s="182">
        <v>0.255</v>
      </c>
      <c r="F106" s="8">
        <f t="shared" si="2"/>
        <v>0</v>
      </c>
      <c r="G106" s="8">
        <f t="shared" si="3"/>
        <v>0</v>
      </c>
      <c r="H106" s="8">
        <f t="shared" si="4"/>
        <v>0</v>
      </c>
      <c r="I106" s="8">
        <f t="shared" si="15"/>
        <v>0</v>
      </c>
      <c r="J106" s="8">
        <f t="shared" si="16"/>
        <v>0</v>
      </c>
      <c r="K106" s="8">
        <f t="shared" si="17"/>
        <v>0</v>
      </c>
      <c r="L106" s="19">
        <f t="shared" si="21"/>
        <v>0</v>
      </c>
      <c r="M106" s="49"/>
      <c r="N106" s="60"/>
      <c r="O106" s="60"/>
      <c r="P106" s="60"/>
      <c r="Q106" s="60"/>
      <c r="R106" s="60"/>
      <c r="S106" s="60"/>
      <c r="T106" s="60"/>
      <c r="U106" s="60"/>
      <c r="V106" s="60"/>
      <c r="W106" s="60"/>
      <c r="X106" s="60"/>
      <c r="Y106" s="61"/>
      <c r="Z106" s="61"/>
      <c r="AA106" s="20">
        <f t="shared" si="22"/>
        <v>0</v>
      </c>
      <c r="AB106" s="67">
        <f t="shared" si="18"/>
        <v>0</v>
      </c>
      <c r="AC106" s="67">
        <f t="shared" si="19"/>
        <v>0</v>
      </c>
      <c r="AD106" t="str">
        <f t="shared" si="20"/>
        <v/>
      </c>
    </row>
    <row r="107" spans="1:30" ht="15.75" thickBot="1" x14ac:dyDescent="0.3">
      <c r="A107" s="23"/>
      <c r="B107" s="24"/>
      <c r="C107" s="25"/>
      <c r="D107" s="60">
        <v>0</v>
      </c>
      <c r="E107" s="182">
        <v>0.255</v>
      </c>
      <c r="F107" s="8">
        <f t="shared" si="2"/>
        <v>0</v>
      </c>
      <c r="G107" s="8">
        <f t="shared" si="3"/>
        <v>0</v>
      </c>
      <c r="H107" s="8">
        <f t="shared" si="4"/>
        <v>0</v>
      </c>
      <c r="I107" s="8">
        <f t="shared" si="15"/>
        <v>0</v>
      </c>
      <c r="J107" s="8">
        <f t="shared" si="16"/>
        <v>0</v>
      </c>
      <c r="K107" s="8">
        <f t="shared" si="17"/>
        <v>0</v>
      </c>
      <c r="L107" s="19">
        <f t="shared" si="21"/>
        <v>0</v>
      </c>
      <c r="M107" s="49"/>
      <c r="N107" s="60"/>
      <c r="O107" s="60"/>
      <c r="P107" s="60"/>
      <c r="Q107" s="60"/>
      <c r="R107" s="60"/>
      <c r="S107" s="60"/>
      <c r="T107" s="60"/>
      <c r="U107" s="60"/>
      <c r="V107" s="60"/>
      <c r="W107" s="60"/>
      <c r="X107" s="60"/>
      <c r="Y107" s="61"/>
      <c r="Z107" s="61"/>
      <c r="AA107" s="20">
        <f t="shared" si="22"/>
        <v>0</v>
      </c>
      <c r="AB107" s="67">
        <f t="shared" si="18"/>
        <v>0</v>
      </c>
      <c r="AC107" s="67">
        <f t="shared" si="19"/>
        <v>0</v>
      </c>
      <c r="AD107" t="str">
        <f t="shared" si="20"/>
        <v/>
      </c>
    </row>
    <row r="108" spans="1:30" ht="15.75" thickBot="1" x14ac:dyDescent="0.3">
      <c r="A108" s="23"/>
      <c r="B108" s="24"/>
      <c r="C108" s="25"/>
      <c r="D108" s="60">
        <v>0</v>
      </c>
      <c r="E108" s="182">
        <v>0.255</v>
      </c>
      <c r="F108" s="8">
        <f t="shared" si="2"/>
        <v>0</v>
      </c>
      <c r="G108" s="8">
        <f t="shared" si="3"/>
        <v>0</v>
      </c>
      <c r="H108" s="8">
        <f t="shared" si="4"/>
        <v>0</v>
      </c>
      <c r="I108" s="8">
        <f t="shared" si="15"/>
        <v>0</v>
      </c>
      <c r="J108" s="8">
        <f t="shared" si="16"/>
        <v>0</v>
      </c>
      <c r="K108" s="8">
        <f t="shared" si="17"/>
        <v>0</v>
      </c>
      <c r="L108" s="19">
        <f t="shared" si="21"/>
        <v>0</v>
      </c>
      <c r="M108" s="49"/>
      <c r="N108" s="60"/>
      <c r="O108" s="60"/>
      <c r="P108" s="60"/>
      <c r="Q108" s="60"/>
      <c r="R108" s="60"/>
      <c r="S108" s="60"/>
      <c r="T108" s="60"/>
      <c r="U108" s="60"/>
      <c r="V108" s="60"/>
      <c r="W108" s="60"/>
      <c r="X108" s="60"/>
      <c r="Y108" s="61"/>
      <c r="Z108" s="61"/>
      <c r="AA108" s="20">
        <f t="shared" si="22"/>
        <v>0</v>
      </c>
      <c r="AB108" s="67">
        <f t="shared" si="18"/>
        <v>0</v>
      </c>
      <c r="AC108" s="67">
        <f t="shared" si="19"/>
        <v>0</v>
      </c>
      <c r="AD108" t="str">
        <f t="shared" si="20"/>
        <v/>
      </c>
    </row>
    <row r="109" spans="1:30" ht="15.75" thickBot="1" x14ac:dyDescent="0.3">
      <c r="A109" s="23"/>
      <c r="B109" s="24"/>
      <c r="C109" s="25"/>
      <c r="D109" s="60">
        <v>0</v>
      </c>
      <c r="E109" s="182">
        <v>0.255</v>
      </c>
      <c r="F109" s="8">
        <f t="shared" si="2"/>
        <v>0</v>
      </c>
      <c r="G109" s="8">
        <f t="shared" si="3"/>
        <v>0</v>
      </c>
      <c r="H109" s="8">
        <f t="shared" si="4"/>
        <v>0</v>
      </c>
      <c r="I109" s="8">
        <f t="shared" si="15"/>
        <v>0</v>
      </c>
      <c r="J109" s="8">
        <f t="shared" si="16"/>
        <v>0</v>
      </c>
      <c r="K109" s="8">
        <f t="shared" si="17"/>
        <v>0</v>
      </c>
      <c r="L109" s="19">
        <f t="shared" si="21"/>
        <v>0</v>
      </c>
      <c r="M109" s="49"/>
      <c r="N109" s="60"/>
      <c r="O109" s="60"/>
      <c r="P109" s="60"/>
      <c r="Q109" s="60"/>
      <c r="R109" s="60"/>
      <c r="S109" s="60"/>
      <c r="T109" s="60"/>
      <c r="U109" s="60"/>
      <c r="V109" s="60"/>
      <c r="W109" s="60"/>
      <c r="X109" s="60"/>
      <c r="Y109" s="61"/>
      <c r="Z109" s="61"/>
      <c r="AA109" s="20">
        <f t="shared" si="22"/>
        <v>0</v>
      </c>
      <c r="AB109" s="67">
        <f t="shared" si="18"/>
        <v>0</v>
      </c>
      <c r="AC109" s="67">
        <f t="shared" si="19"/>
        <v>0</v>
      </c>
      <c r="AD109" t="str">
        <f t="shared" si="20"/>
        <v/>
      </c>
    </row>
    <row r="110" spans="1:30" ht="15.75" thickBot="1" x14ac:dyDescent="0.3">
      <c r="A110" s="23"/>
      <c r="B110" s="24"/>
      <c r="C110" s="25"/>
      <c r="D110" s="60">
        <v>0</v>
      </c>
      <c r="E110" s="182">
        <v>0.255</v>
      </c>
      <c r="F110" s="8">
        <f t="shared" si="2"/>
        <v>0</v>
      </c>
      <c r="G110" s="8">
        <f t="shared" si="3"/>
        <v>0</v>
      </c>
      <c r="H110" s="8">
        <f t="shared" si="4"/>
        <v>0</v>
      </c>
      <c r="I110" s="8">
        <f t="shared" si="15"/>
        <v>0</v>
      </c>
      <c r="J110" s="8">
        <f t="shared" si="16"/>
        <v>0</v>
      </c>
      <c r="K110" s="8">
        <f t="shared" si="17"/>
        <v>0</v>
      </c>
      <c r="L110" s="19">
        <f t="shared" si="21"/>
        <v>0</v>
      </c>
      <c r="M110" s="49"/>
      <c r="N110" s="60"/>
      <c r="O110" s="60"/>
      <c r="P110" s="60"/>
      <c r="Q110" s="60"/>
      <c r="R110" s="60"/>
      <c r="S110" s="60"/>
      <c r="T110" s="60"/>
      <c r="U110" s="60"/>
      <c r="V110" s="60"/>
      <c r="W110" s="60"/>
      <c r="X110" s="60"/>
      <c r="Y110" s="61"/>
      <c r="Z110" s="61"/>
      <c r="AA110" s="20">
        <f t="shared" si="22"/>
        <v>0</v>
      </c>
      <c r="AB110" s="67">
        <f t="shared" si="18"/>
        <v>0</v>
      </c>
      <c r="AC110" s="67">
        <f t="shared" si="19"/>
        <v>0</v>
      </c>
      <c r="AD110" t="str">
        <f t="shared" si="20"/>
        <v/>
      </c>
    </row>
    <row r="111" spans="1:30" ht="15.75" thickBot="1" x14ac:dyDescent="0.3">
      <c r="A111" s="23"/>
      <c r="B111" s="24"/>
      <c r="C111" s="25"/>
      <c r="D111" s="60">
        <v>0</v>
      </c>
      <c r="E111" s="182">
        <v>0.255</v>
      </c>
      <c r="F111" s="8">
        <f t="shared" si="2"/>
        <v>0</v>
      </c>
      <c r="G111" s="8">
        <f t="shared" si="3"/>
        <v>0</v>
      </c>
      <c r="H111" s="8">
        <f t="shared" si="4"/>
        <v>0</v>
      </c>
      <c r="I111" s="8">
        <f t="shared" si="15"/>
        <v>0</v>
      </c>
      <c r="J111" s="8">
        <f t="shared" si="16"/>
        <v>0</v>
      </c>
      <c r="K111" s="8">
        <f t="shared" si="17"/>
        <v>0</v>
      </c>
      <c r="L111" s="19">
        <f t="shared" si="21"/>
        <v>0</v>
      </c>
      <c r="M111" s="49"/>
      <c r="N111" s="60"/>
      <c r="O111" s="60"/>
      <c r="P111" s="60"/>
      <c r="Q111" s="60"/>
      <c r="R111" s="60"/>
      <c r="S111" s="60"/>
      <c r="T111" s="60"/>
      <c r="U111" s="60"/>
      <c r="V111" s="60"/>
      <c r="W111" s="60"/>
      <c r="X111" s="60"/>
      <c r="Y111" s="61"/>
      <c r="Z111" s="61"/>
      <c r="AA111" s="20">
        <f t="shared" si="22"/>
        <v>0</v>
      </c>
      <c r="AB111" s="67">
        <f t="shared" si="18"/>
        <v>0</v>
      </c>
      <c r="AC111" s="67">
        <f t="shared" si="19"/>
        <v>0</v>
      </c>
      <c r="AD111" t="str">
        <f t="shared" si="20"/>
        <v/>
      </c>
    </row>
    <row r="112" spans="1:30" ht="15.75" thickBot="1" x14ac:dyDescent="0.3">
      <c r="A112" s="23"/>
      <c r="B112" s="24"/>
      <c r="C112" s="25"/>
      <c r="D112" s="60">
        <v>0</v>
      </c>
      <c r="E112" s="182">
        <v>0.255</v>
      </c>
      <c r="F112" s="8">
        <f t="shared" si="2"/>
        <v>0</v>
      </c>
      <c r="G112" s="8">
        <f t="shared" si="3"/>
        <v>0</v>
      </c>
      <c r="H112" s="8">
        <f t="shared" si="4"/>
        <v>0</v>
      </c>
      <c r="I112" s="8">
        <f t="shared" si="15"/>
        <v>0</v>
      </c>
      <c r="J112" s="8">
        <f t="shared" si="16"/>
        <v>0</v>
      </c>
      <c r="K112" s="8">
        <f t="shared" si="17"/>
        <v>0</v>
      </c>
      <c r="L112" s="19">
        <f t="shared" si="21"/>
        <v>0</v>
      </c>
      <c r="M112" s="49"/>
      <c r="N112" s="60"/>
      <c r="O112" s="60"/>
      <c r="P112" s="60"/>
      <c r="Q112" s="60"/>
      <c r="R112" s="60"/>
      <c r="S112" s="60"/>
      <c r="T112" s="60"/>
      <c r="U112" s="60"/>
      <c r="V112" s="60"/>
      <c r="W112" s="60"/>
      <c r="X112" s="60"/>
      <c r="Y112" s="61"/>
      <c r="Z112" s="61"/>
      <c r="AA112" s="20">
        <f t="shared" si="22"/>
        <v>0</v>
      </c>
      <c r="AB112" s="67">
        <f t="shared" si="18"/>
        <v>0</v>
      </c>
      <c r="AC112" s="67">
        <f t="shared" si="19"/>
        <v>0</v>
      </c>
      <c r="AD112" t="str">
        <f t="shared" si="20"/>
        <v/>
      </c>
    </row>
    <row r="113" spans="1:30" ht="15.75" thickBot="1" x14ac:dyDescent="0.3">
      <c r="A113" s="23"/>
      <c r="B113" s="24"/>
      <c r="C113" s="25"/>
      <c r="D113" s="60">
        <v>0</v>
      </c>
      <c r="E113" s="182">
        <v>0.255</v>
      </c>
      <c r="F113" s="8">
        <f t="shared" si="2"/>
        <v>0</v>
      </c>
      <c r="G113" s="8">
        <f t="shared" si="3"/>
        <v>0</v>
      </c>
      <c r="H113" s="8">
        <f t="shared" si="4"/>
        <v>0</v>
      </c>
      <c r="I113" s="8">
        <f t="shared" si="15"/>
        <v>0</v>
      </c>
      <c r="J113" s="8">
        <f t="shared" si="16"/>
        <v>0</v>
      </c>
      <c r="K113" s="8">
        <f t="shared" si="17"/>
        <v>0</v>
      </c>
      <c r="L113" s="19">
        <f t="shared" si="21"/>
        <v>0</v>
      </c>
      <c r="M113" s="49"/>
      <c r="N113" s="60"/>
      <c r="O113" s="60"/>
      <c r="P113" s="60"/>
      <c r="Q113" s="60"/>
      <c r="R113" s="60"/>
      <c r="S113" s="60"/>
      <c r="T113" s="60"/>
      <c r="U113" s="60"/>
      <c r="V113" s="60"/>
      <c r="W113" s="60"/>
      <c r="X113" s="60"/>
      <c r="Y113" s="61"/>
      <c r="Z113" s="61"/>
      <c r="AA113" s="20">
        <f t="shared" si="22"/>
        <v>0</v>
      </c>
      <c r="AB113" s="67">
        <f t="shared" si="18"/>
        <v>0</v>
      </c>
      <c r="AC113" s="67">
        <f t="shared" si="19"/>
        <v>0</v>
      </c>
      <c r="AD113" t="str">
        <f t="shared" si="20"/>
        <v/>
      </c>
    </row>
    <row r="114" spans="1:30" ht="15.75" thickBot="1" x14ac:dyDescent="0.3">
      <c r="A114" s="23"/>
      <c r="B114" s="24"/>
      <c r="C114" s="25"/>
      <c r="D114" s="60">
        <v>0</v>
      </c>
      <c r="E114" s="182">
        <v>0.255</v>
      </c>
      <c r="F114" s="8">
        <f t="shared" si="2"/>
        <v>0</v>
      </c>
      <c r="G114" s="8">
        <f t="shared" si="3"/>
        <v>0</v>
      </c>
      <c r="H114" s="8">
        <f t="shared" si="4"/>
        <v>0</v>
      </c>
      <c r="I114" s="8">
        <f t="shared" si="15"/>
        <v>0</v>
      </c>
      <c r="J114" s="8">
        <f t="shared" si="16"/>
        <v>0</v>
      </c>
      <c r="K114" s="8">
        <f t="shared" si="17"/>
        <v>0</v>
      </c>
      <c r="L114" s="19">
        <f t="shared" si="21"/>
        <v>0</v>
      </c>
      <c r="M114" s="49"/>
      <c r="N114" s="60"/>
      <c r="O114" s="60"/>
      <c r="P114" s="60"/>
      <c r="Q114" s="60"/>
      <c r="R114" s="60"/>
      <c r="S114" s="60"/>
      <c r="T114" s="60"/>
      <c r="U114" s="60"/>
      <c r="V114" s="60"/>
      <c r="W114" s="60"/>
      <c r="X114" s="60"/>
      <c r="Y114" s="61"/>
      <c r="Z114" s="61"/>
      <c r="AA114" s="20">
        <f t="shared" si="22"/>
        <v>0</v>
      </c>
      <c r="AB114" s="67">
        <f t="shared" si="18"/>
        <v>0</v>
      </c>
      <c r="AC114" s="67">
        <f t="shared" si="19"/>
        <v>0</v>
      </c>
      <c r="AD114" t="str">
        <f t="shared" si="20"/>
        <v/>
      </c>
    </row>
    <row r="115" spans="1:30" ht="15.75" thickBot="1" x14ac:dyDescent="0.3">
      <c r="A115" s="23"/>
      <c r="B115" s="24"/>
      <c r="C115" s="25"/>
      <c r="D115" s="60">
        <v>0</v>
      </c>
      <c r="E115" s="182">
        <v>0.255</v>
      </c>
      <c r="F115" s="8">
        <f t="shared" si="2"/>
        <v>0</v>
      </c>
      <c r="G115" s="8">
        <f t="shared" si="3"/>
        <v>0</v>
      </c>
      <c r="H115" s="8">
        <f t="shared" si="4"/>
        <v>0</v>
      </c>
      <c r="I115" s="8">
        <f t="shared" si="15"/>
        <v>0</v>
      </c>
      <c r="J115" s="8">
        <f t="shared" si="16"/>
        <v>0</v>
      </c>
      <c r="K115" s="8">
        <f t="shared" si="17"/>
        <v>0</v>
      </c>
      <c r="L115" s="19">
        <f t="shared" si="21"/>
        <v>0</v>
      </c>
      <c r="M115" s="49"/>
      <c r="N115" s="60"/>
      <c r="O115" s="60"/>
      <c r="P115" s="60"/>
      <c r="Q115" s="60"/>
      <c r="R115" s="60"/>
      <c r="S115" s="60"/>
      <c r="T115" s="60"/>
      <c r="U115" s="60"/>
      <c r="V115" s="60"/>
      <c r="W115" s="60"/>
      <c r="X115" s="60"/>
      <c r="Y115" s="61"/>
      <c r="Z115" s="61"/>
      <c r="AA115" s="20">
        <f t="shared" si="22"/>
        <v>0</v>
      </c>
      <c r="AB115" s="67">
        <f t="shared" si="18"/>
        <v>0</v>
      </c>
      <c r="AC115" s="67">
        <f t="shared" si="19"/>
        <v>0</v>
      </c>
      <c r="AD115" t="str">
        <f t="shared" si="20"/>
        <v/>
      </c>
    </row>
    <row r="116" spans="1:30" ht="15.75" thickBot="1" x14ac:dyDescent="0.3">
      <c r="A116" s="23"/>
      <c r="B116" s="24"/>
      <c r="C116" s="25"/>
      <c r="D116" s="60">
        <v>0</v>
      </c>
      <c r="E116" s="182">
        <v>0.255</v>
      </c>
      <c r="F116" s="8">
        <f t="shared" si="2"/>
        <v>0</v>
      </c>
      <c r="G116" s="8">
        <f t="shared" si="3"/>
        <v>0</v>
      </c>
      <c r="H116" s="8">
        <f t="shared" si="4"/>
        <v>0</v>
      </c>
      <c r="I116" s="8">
        <f t="shared" si="15"/>
        <v>0</v>
      </c>
      <c r="J116" s="8">
        <f t="shared" si="16"/>
        <v>0</v>
      </c>
      <c r="K116" s="8">
        <f t="shared" si="17"/>
        <v>0</v>
      </c>
      <c r="L116" s="19">
        <f t="shared" si="21"/>
        <v>0</v>
      </c>
      <c r="M116" s="49"/>
      <c r="N116" s="60"/>
      <c r="O116" s="60"/>
      <c r="P116" s="60"/>
      <c r="Q116" s="60"/>
      <c r="R116" s="60"/>
      <c r="S116" s="60"/>
      <c r="T116" s="60"/>
      <c r="U116" s="60"/>
      <c r="V116" s="60"/>
      <c r="W116" s="60"/>
      <c r="X116" s="60"/>
      <c r="Y116" s="61"/>
      <c r="Z116" s="61"/>
      <c r="AA116" s="20">
        <f t="shared" si="22"/>
        <v>0</v>
      </c>
      <c r="AB116" s="67">
        <f t="shared" si="18"/>
        <v>0</v>
      </c>
      <c r="AC116" s="67">
        <f t="shared" si="19"/>
        <v>0</v>
      </c>
      <c r="AD116" t="str">
        <f t="shared" si="20"/>
        <v/>
      </c>
    </row>
    <row r="117" spans="1:30" ht="15.75" thickBot="1" x14ac:dyDescent="0.3">
      <c r="A117" s="23"/>
      <c r="B117" s="24"/>
      <c r="C117" s="25"/>
      <c r="D117" s="60">
        <v>0</v>
      </c>
      <c r="E117" s="182">
        <v>0.255</v>
      </c>
      <c r="F117" s="8">
        <f t="shared" si="2"/>
        <v>0</v>
      </c>
      <c r="G117" s="8">
        <f t="shared" si="3"/>
        <v>0</v>
      </c>
      <c r="H117" s="8">
        <f t="shared" si="4"/>
        <v>0</v>
      </c>
      <c r="I117" s="8">
        <f t="shared" si="15"/>
        <v>0</v>
      </c>
      <c r="J117" s="8">
        <f t="shared" si="16"/>
        <v>0</v>
      </c>
      <c r="K117" s="8">
        <f t="shared" si="17"/>
        <v>0</v>
      </c>
      <c r="L117" s="19">
        <f t="shared" si="21"/>
        <v>0</v>
      </c>
      <c r="M117" s="49"/>
      <c r="N117" s="60"/>
      <c r="O117" s="60"/>
      <c r="P117" s="60"/>
      <c r="Q117" s="60"/>
      <c r="R117" s="60"/>
      <c r="S117" s="60"/>
      <c r="T117" s="60"/>
      <c r="U117" s="60"/>
      <c r="V117" s="60"/>
      <c r="W117" s="60"/>
      <c r="X117" s="60"/>
      <c r="Y117" s="61"/>
      <c r="Z117" s="61"/>
      <c r="AA117" s="20">
        <f t="shared" si="22"/>
        <v>0</v>
      </c>
      <c r="AB117" s="67">
        <f t="shared" si="18"/>
        <v>0</v>
      </c>
      <c r="AC117" s="67">
        <f t="shared" si="19"/>
        <v>0</v>
      </c>
      <c r="AD117" t="str">
        <f t="shared" si="20"/>
        <v/>
      </c>
    </row>
    <row r="118" spans="1:30" ht="15.75" thickBot="1" x14ac:dyDescent="0.3">
      <c r="A118" s="23"/>
      <c r="B118" s="24"/>
      <c r="C118" s="25"/>
      <c r="D118" s="60">
        <v>0</v>
      </c>
      <c r="E118" s="182">
        <v>0.255</v>
      </c>
      <c r="F118" s="8">
        <f t="shared" si="2"/>
        <v>0</v>
      </c>
      <c r="G118" s="8">
        <f t="shared" si="3"/>
        <v>0</v>
      </c>
      <c r="H118" s="8">
        <f t="shared" si="4"/>
        <v>0</v>
      </c>
      <c r="I118" s="8">
        <f t="shared" si="15"/>
        <v>0</v>
      </c>
      <c r="J118" s="8">
        <f t="shared" si="16"/>
        <v>0</v>
      </c>
      <c r="K118" s="8">
        <f t="shared" si="17"/>
        <v>0</v>
      </c>
      <c r="L118" s="19">
        <f t="shared" si="21"/>
        <v>0</v>
      </c>
      <c r="M118" s="49"/>
      <c r="N118" s="60"/>
      <c r="O118" s="60"/>
      <c r="P118" s="60"/>
      <c r="Q118" s="60"/>
      <c r="R118" s="60"/>
      <c r="S118" s="60"/>
      <c r="T118" s="60"/>
      <c r="U118" s="60"/>
      <c r="V118" s="60"/>
      <c r="W118" s="60"/>
      <c r="X118" s="60"/>
      <c r="Y118" s="61"/>
      <c r="Z118" s="61"/>
      <c r="AA118" s="20">
        <f t="shared" si="22"/>
        <v>0</v>
      </c>
      <c r="AB118" s="67">
        <f t="shared" si="18"/>
        <v>0</v>
      </c>
      <c r="AC118" s="67">
        <f t="shared" si="19"/>
        <v>0</v>
      </c>
      <c r="AD118" t="str">
        <f t="shared" si="20"/>
        <v/>
      </c>
    </row>
    <row r="119" spans="1:30" ht="15.75" thickBot="1" x14ac:dyDescent="0.3">
      <c r="A119" s="23"/>
      <c r="B119" s="24"/>
      <c r="C119" s="25"/>
      <c r="D119" s="60">
        <v>0</v>
      </c>
      <c r="E119" s="182">
        <v>0.255</v>
      </c>
      <c r="F119" s="8">
        <f t="shared" si="2"/>
        <v>0</v>
      </c>
      <c r="G119" s="8">
        <f t="shared" si="3"/>
        <v>0</v>
      </c>
      <c r="H119" s="8">
        <f t="shared" si="4"/>
        <v>0</v>
      </c>
      <c r="I119" s="8">
        <f t="shared" si="15"/>
        <v>0</v>
      </c>
      <c r="J119" s="8">
        <f t="shared" si="16"/>
        <v>0</v>
      </c>
      <c r="K119" s="8">
        <f t="shared" si="17"/>
        <v>0</v>
      </c>
      <c r="L119" s="19">
        <f t="shared" si="21"/>
        <v>0</v>
      </c>
      <c r="M119" s="49"/>
      <c r="N119" s="60"/>
      <c r="O119" s="60"/>
      <c r="P119" s="60"/>
      <c r="Q119" s="60"/>
      <c r="R119" s="60"/>
      <c r="S119" s="60"/>
      <c r="T119" s="60"/>
      <c r="U119" s="60"/>
      <c r="V119" s="60"/>
      <c r="W119" s="60"/>
      <c r="X119" s="60"/>
      <c r="Y119" s="61"/>
      <c r="Z119" s="61"/>
      <c r="AA119" s="20">
        <f t="shared" si="22"/>
        <v>0</v>
      </c>
      <c r="AB119" s="67">
        <f t="shared" si="18"/>
        <v>0</v>
      </c>
      <c r="AC119" s="67">
        <f t="shared" si="19"/>
        <v>0</v>
      </c>
      <c r="AD119" t="str">
        <f t="shared" si="20"/>
        <v/>
      </c>
    </row>
    <row r="120" spans="1:30" ht="15.75" thickBot="1" x14ac:dyDescent="0.3">
      <c r="A120" s="23"/>
      <c r="B120" s="24"/>
      <c r="C120" s="25"/>
      <c r="D120" s="60">
        <v>0</v>
      </c>
      <c r="E120" s="182">
        <v>0.255</v>
      </c>
      <c r="F120" s="8">
        <f t="shared" si="2"/>
        <v>0</v>
      </c>
      <c r="G120" s="8">
        <f t="shared" si="3"/>
        <v>0</v>
      </c>
      <c r="H120" s="8">
        <f t="shared" si="4"/>
        <v>0</v>
      </c>
      <c r="I120" s="8">
        <f t="shared" si="15"/>
        <v>0</v>
      </c>
      <c r="J120" s="8">
        <f t="shared" si="16"/>
        <v>0</v>
      </c>
      <c r="K120" s="8">
        <f t="shared" si="17"/>
        <v>0</v>
      </c>
      <c r="L120" s="19">
        <f t="shared" si="21"/>
        <v>0</v>
      </c>
      <c r="M120" s="49"/>
      <c r="N120" s="60">
        <v>0</v>
      </c>
      <c r="O120" s="60"/>
      <c r="P120" s="60"/>
      <c r="Q120" s="60"/>
      <c r="R120" s="60"/>
      <c r="S120" s="60"/>
      <c r="T120" s="60"/>
      <c r="U120" s="60"/>
      <c r="V120" s="60"/>
      <c r="W120" s="60"/>
      <c r="X120" s="60"/>
      <c r="Y120" s="61"/>
      <c r="Z120" s="61"/>
      <c r="AA120" s="20">
        <f t="shared" si="22"/>
        <v>0</v>
      </c>
      <c r="AB120" s="67">
        <f t="shared" si="18"/>
        <v>0</v>
      </c>
      <c r="AC120" s="67">
        <f t="shared" si="19"/>
        <v>0</v>
      </c>
      <c r="AD120" t="str">
        <f t="shared" si="20"/>
        <v/>
      </c>
    </row>
    <row r="121" spans="1:30" ht="15.75" thickBot="1" x14ac:dyDescent="0.3">
      <c r="A121" s="23"/>
      <c r="B121" s="24"/>
      <c r="C121" s="25"/>
      <c r="D121" s="60">
        <v>0</v>
      </c>
      <c r="E121" s="182">
        <v>0.255</v>
      </c>
      <c r="F121" s="8">
        <f t="shared" si="2"/>
        <v>0</v>
      </c>
      <c r="G121" s="8">
        <f t="shared" si="3"/>
        <v>0</v>
      </c>
      <c r="H121" s="8">
        <f t="shared" si="4"/>
        <v>0</v>
      </c>
      <c r="I121" s="8">
        <f t="shared" si="15"/>
        <v>0</v>
      </c>
      <c r="J121" s="8">
        <f t="shared" si="16"/>
        <v>0</v>
      </c>
      <c r="K121" s="8">
        <f t="shared" si="17"/>
        <v>0</v>
      </c>
      <c r="L121" s="19">
        <f t="shared" si="21"/>
        <v>0</v>
      </c>
      <c r="M121" s="49"/>
      <c r="N121" s="60"/>
      <c r="O121" s="60"/>
      <c r="P121" s="60"/>
      <c r="Q121" s="60"/>
      <c r="R121" s="60"/>
      <c r="S121" s="60"/>
      <c r="T121" s="60"/>
      <c r="U121" s="60"/>
      <c r="V121" s="60"/>
      <c r="W121" s="60"/>
      <c r="X121" s="60"/>
      <c r="Y121" s="61"/>
      <c r="Z121" s="61"/>
      <c r="AA121" s="20">
        <f t="shared" si="22"/>
        <v>0</v>
      </c>
      <c r="AB121" s="67">
        <f t="shared" si="18"/>
        <v>0</v>
      </c>
      <c r="AC121" s="67">
        <f t="shared" si="19"/>
        <v>0</v>
      </c>
      <c r="AD121" t="str">
        <f t="shared" si="20"/>
        <v/>
      </c>
    </row>
    <row r="122" spans="1:30" ht="15.75" thickBot="1" x14ac:dyDescent="0.3">
      <c r="A122" s="23"/>
      <c r="B122" s="24"/>
      <c r="C122" s="25"/>
      <c r="D122" s="60">
        <v>0</v>
      </c>
      <c r="E122" s="182">
        <v>0.255</v>
      </c>
      <c r="F122" s="8">
        <f t="shared" si="2"/>
        <v>0</v>
      </c>
      <c r="G122" s="8">
        <f t="shared" si="3"/>
        <v>0</v>
      </c>
      <c r="H122" s="8">
        <f t="shared" si="4"/>
        <v>0</v>
      </c>
      <c r="I122" s="8">
        <f t="shared" si="15"/>
        <v>0</v>
      </c>
      <c r="J122" s="8">
        <f t="shared" si="16"/>
        <v>0</v>
      </c>
      <c r="K122" s="8">
        <f t="shared" si="17"/>
        <v>0</v>
      </c>
      <c r="L122" s="19">
        <f t="shared" si="21"/>
        <v>0</v>
      </c>
      <c r="M122" s="49"/>
      <c r="N122" s="60"/>
      <c r="O122" s="60"/>
      <c r="P122" s="60"/>
      <c r="Q122" s="60"/>
      <c r="R122" s="60"/>
      <c r="S122" s="60"/>
      <c r="T122" s="60"/>
      <c r="U122" s="60"/>
      <c r="V122" s="60"/>
      <c r="W122" s="60"/>
      <c r="X122" s="60"/>
      <c r="Y122" s="61"/>
      <c r="Z122" s="61"/>
      <c r="AA122" s="20">
        <f t="shared" si="22"/>
        <v>0</v>
      </c>
      <c r="AB122" s="67">
        <f t="shared" si="18"/>
        <v>0</v>
      </c>
      <c r="AC122" s="67">
        <f t="shared" si="19"/>
        <v>0</v>
      </c>
      <c r="AD122" t="str">
        <f t="shared" si="20"/>
        <v/>
      </c>
    </row>
    <row r="123" spans="1:30" ht="15.75" thickBot="1" x14ac:dyDescent="0.3">
      <c r="A123" s="23"/>
      <c r="B123" s="24"/>
      <c r="C123" s="25"/>
      <c r="D123" s="60">
        <v>0</v>
      </c>
      <c r="E123" s="182">
        <v>0.255</v>
      </c>
      <c r="F123" s="8">
        <f t="shared" si="2"/>
        <v>0</v>
      </c>
      <c r="G123" s="8">
        <f t="shared" si="3"/>
        <v>0</v>
      </c>
      <c r="H123" s="8">
        <f t="shared" si="4"/>
        <v>0</v>
      </c>
      <c r="I123" s="8">
        <f t="shared" si="15"/>
        <v>0</v>
      </c>
      <c r="J123" s="8">
        <f t="shared" si="16"/>
        <v>0</v>
      </c>
      <c r="K123" s="8">
        <f t="shared" si="17"/>
        <v>0</v>
      </c>
      <c r="L123" s="19">
        <f t="shared" si="21"/>
        <v>0</v>
      </c>
      <c r="M123" s="49"/>
      <c r="N123" s="60"/>
      <c r="O123" s="60"/>
      <c r="P123" s="60"/>
      <c r="Q123" s="60"/>
      <c r="R123" s="60"/>
      <c r="S123" s="60"/>
      <c r="T123" s="60"/>
      <c r="U123" s="60"/>
      <c r="V123" s="60"/>
      <c r="W123" s="60"/>
      <c r="X123" s="60"/>
      <c r="Y123" s="61"/>
      <c r="Z123" s="61"/>
      <c r="AA123" s="20">
        <f t="shared" si="22"/>
        <v>0</v>
      </c>
      <c r="AB123" s="67">
        <f t="shared" si="18"/>
        <v>0</v>
      </c>
      <c r="AC123" s="67">
        <f t="shared" si="19"/>
        <v>0</v>
      </c>
      <c r="AD123" t="str">
        <f t="shared" si="20"/>
        <v/>
      </c>
    </row>
    <row r="124" spans="1:30" ht="15.75" thickBot="1" x14ac:dyDescent="0.3">
      <c r="A124" s="23"/>
      <c r="B124" s="24"/>
      <c r="C124" s="25"/>
      <c r="D124" s="60">
        <v>0</v>
      </c>
      <c r="E124" s="182">
        <v>0.255</v>
      </c>
      <c r="F124" s="8">
        <f t="shared" si="2"/>
        <v>0</v>
      </c>
      <c r="G124" s="8">
        <f t="shared" si="3"/>
        <v>0</v>
      </c>
      <c r="H124" s="8">
        <f t="shared" si="4"/>
        <v>0</v>
      </c>
      <c r="I124" s="8">
        <f t="shared" si="15"/>
        <v>0</v>
      </c>
      <c r="J124" s="8">
        <f t="shared" si="16"/>
        <v>0</v>
      </c>
      <c r="K124" s="8">
        <f t="shared" si="17"/>
        <v>0</v>
      </c>
      <c r="L124" s="19">
        <f t="shared" si="21"/>
        <v>0</v>
      </c>
      <c r="M124" s="49"/>
      <c r="N124" s="60"/>
      <c r="O124" s="60"/>
      <c r="P124" s="60"/>
      <c r="Q124" s="60"/>
      <c r="R124" s="60"/>
      <c r="S124" s="60"/>
      <c r="T124" s="60"/>
      <c r="U124" s="60"/>
      <c r="V124" s="60"/>
      <c r="W124" s="60"/>
      <c r="X124" s="60"/>
      <c r="Y124" s="61"/>
      <c r="Z124" s="61"/>
      <c r="AA124" s="20">
        <f t="shared" si="22"/>
        <v>0</v>
      </c>
      <c r="AB124" s="67">
        <f t="shared" si="18"/>
        <v>0</v>
      </c>
      <c r="AC124" s="67">
        <f t="shared" si="19"/>
        <v>0</v>
      </c>
      <c r="AD124" t="str">
        <f t="shared" si="20"/>
        <v/>
      </c>
    </row>
    <row r="125" spans="1:30" ht="15.75" thickBot="1" x14ac:dyDescent="0.3">
      <c r="A125" s="23"/>
      <c r="B125" s="24"/>
      <c r="C125" s="25"/>
      <c r="D125" s="60">
        <v>0</v>
      </c>
      <c r="E125" s="182">
        <v>0.255</v>
      </c>
      <c r="F125" s="8">
        <f t="shared" si="2"/>
        <v>0</v>
      </c>
      <c r="G125" s="8">
        <f t="shared" si="3"/>
        <v>0</v>
      </c>
      <c r="H125" s="8">
        <f t="shared" si="4"/>
        <v>0</v>
      </c>
      <c r="I125" s="8">
        <f t="shared" si="15"/>
        <v>0</v>
      </c>
      <c r="J125" s="8">
        <f t="shared" si="16"/>
        <v>0</v>
      </c>
      <c r="K125" s="8">
        <f t="shared" si="17"/>
        <v>0</v>
      </c>
      <c r="L125" s="19">
        <f t="shared" si="21"/>
        <v>0</v>
      </c>
      <c r="M125" s="49"/>
      <c r="N125" s="60"/>
      <c r="O125" s="60"/>
      <c r="P125" s="60"/>
      <c r="Q125" s="60"/>
      <c r="R125" s="60"/>
      <c r="S125" s="60"/>
      <c r="T125" s="60"/>
      <c r="U125" s="60"/>
      <c r="V125" s="60"/>
      <c r="W125" s="60"/>
      <c r="X125" s="60"/>
      <c r="Y125" s="61"/>
      <c r="Z125" s="61"/>
      <c r="AA125" s="20">
        <f t="shared" si="22"/>
        <v>0</v>
      </c>
      <c r="AB125" s="67">
        <f t="shared" si="18"/>
        <v>0</v>
      </c>
      <c r="AC125" s="67">
        <f t="shared" si="19"/>
        <v>0</v>
      </c>
      <c r="AD125" t="str">
        <f t="shared" si="20"/>
        <v/>
      </c>
    </row>
    <row r="126" spans="1:30" ht="15.75" thickBot="1" x14ac:dyDescent="0.3">
      <c r="A126" s="23"/>
      <c r="B126" s="24"/>
      <c r="C126" s="25"/>
      <c r="D126" s="60">
        <v>0</v>
      </c>
      <c r="E126" s="182">
        <v>0.255</v>
      </c>
      <c r="F126" s="8">
        <f t="shared" si="2"/>
        <v>0</v>
      </c>
      <c r="G126" s="8">
        <f t="shared" si="3"/>
        <v>0</v>
      </c>
      <c r="H126" s="8">
        <f t="shared" si="4"/>
        <v>0</v>
      </c>
      <c r="I126" s="8">
        <f t="shared" si="15"/>
        <v>0</v>
      </c>
      <c r="J126" s="8">
        <f t="shared" si="16"/>
        <v>0</v>
      </c>
      <c r="K126" s="8">
        <f t="shared" si="17"/>
        <v>0</v>
      </c>
      <c r="L126" s="19">
        <f t="shared" si="21"/>
        <v>0</v>
      </c>
      <c r="M126" s="49"/>
      <c r="N126" s="60"/>
      <c r="O126" s="60"/>
      <c r="P126" s="60"/>
      <c r="Q126" s="60"/>
      <c r="R126" s="60"/>
      <c r="S126" s="60"/>
      <c r="T126" s="60"/>
      <c r="U126" s="60"/>
      <c r="V126" s="60"/>
      <c r="W126" s="60"/>
      <c r="X126" s="60"/>
      <c r="Y126" s="61"/>
      <c r="Z126" s="61"/>
      <c r="AA126" s="20">
        <f t="shared" si="22"/>
        <v>0</v>
      </c>
      <c r="AB126" s="67">
        <f>IF(D126&lt;&gt;"",SUM(N126:Z126),0)</f>
        <v>0</v>
      </c>
      <c r="AC126" s="67">
        <f t="shared" si="19"/>
        <v>0</v>
      </c>
      <c r="AD126" t="str">
        <f t="shared" si="20"/>
        <v/>
      </c>
    </row>
    <row r="127" spans="1:30" ht="15.75" thickBot="1" x14ac:dyDescent="0.3">
      <c r="A127" s="23"/>
      <c r="B127" s="24"/>
      <c r="C127" s="25"/>
      <c r="D127" s="60">
        <v>0</v>
      </c>
      <c r="E127" s="182">
        <v>0.255</v>
      </c>
      <c r="F127" s="8">
        <f t="shared" si="2"/>
        <v>0</v>
      </c>
      <c r="G127" s="8">
        <f t="shared" si="3"/>
        <v>0</v>
      </c>
      <c r="H127" s="8">
        <f t="shared" si="4"/>
        <v>0</v>
      </c>
      <c r="I127" s="8">
        <f t="shared" si="15"/>
        <v>0</v>
      </c>
      <c r="J127" s="8">
        <f t="shared" si="16"/>
        <v>0</v>
      </c>
      <c r="K127" s="8">
        <f t="shared" si="17"/>
        <v>0</v>
      </c>
      <c r="L127" s="19">
        <f t="shared" si="21"/>
        <v>0</v>
      </c>
      <c r="M127" s="49"/>
      <c r="N127" s="60"/>
      <c r="O127" s="60"/>
      <c r="P127" s="60"/>
      <c r="Q127" s="60"/>
      <c r="R127" s="60"/>
      <c r="S127" s="60"/>
      <c r="T127" s="60"/>
      <c r="U127" s="60"/>
      <c r="V127" s="60"/>
      <c r="W127" s="60"/>
      <c r="X127" s="60"/>
      <c r="Y127" s="61"/>
      <c r="Z127" s="61"/>
      <c r="AA127" s="20">
        <f t="shared" si="22"/>
        <v>0</v>
      </c>
      <c r="AB127" s="67">
        <f t="shared" si="18"/>
        <v>0</v>
      </c>
      <c r="AC127" s="67">
        <f t="shared" si="19"/>
        <v>0</v>
      </c>
      <c r="AD127" t="str">
        <f t="shared" si="20"/>
        <v/>
      </c>
    </row>
    <row r="128" spans="1:30" ht="15.75" thickBot="1" x14ac:dyDescent="0.3">
      <c r="A128" s="23"/>
      <c r="B128" s="24"/>
      <c r="C128" s="25"/>
      <c r="D128" s="60">
        <v>0</v>
      </c>
      <c r="E128" s="182">
        <v>0.255</v>
      </c>
      <c r="F128" s="8">
        <f t="shared" si="2"/>
        <v>0</v>
      </c>
      <c r="G128" s="8">
        <f t="shared" si="3"/>
        <v>0</v>
      </c>
      <c r="H128" s="8">
        <f t="shared" si="4"/>
        <v>0</v>
      </c>
      <c r="I128" s="8">
        <f t="shared" si="15"/>
        <v>0</v>
      </c>
      <c r="J128" s="8">
        <f t="shared" si="16"/>
        <v>0</v>
      </c>
      <c r="K128" s="8">
        <f t="shared" si="17"/>
        <v>0</v>
      </c>
      <c r="L128" s="19">
        <f t="shared" si="21"/>
        <v>0</v>
      </c>
      <c r="M128" s="49"/>
      <c r="N128" s="60"/>
      <c r="O128" s="60"/>
      <c r="P128" s="60"/>
      <c r="Q128" s="60"/>
      <c r="R128" s="60"/>
      <c r="S128" s="60"/>
      <c r="T128" s="60"/>
      <c r="U128" s="60"/>
      <c r="V128" s="60"/>
      <c r="W128" s="60"/>
      <c r="X128" s="60"/>
      <c r="Y128" s="61"/>
      <c r="Z128" s="61"/>
      <c r="AA128" s="20">
        <f t="shared" si="22"/>
        <v>0</v>
      </c>
      <c r="AB128" s="67">
        <f t="shared" si="18"/>
        <v>0</v>
      </c>
      <c r="AC128" s="67">
        <f t="shared" si="19"/>
        <v>0</v>
      </c>
      <c r="AD128" t="str">
        <f t="shared" si="20"/>
        <v/>
      </c>
    </row>
    <row r="129" spans="1:30" ht="15.75" thickBot="1" x14ac:dyDescent="0.3">
      <c r="A129" s="23"/>
      <c r="B129" s="24"/>
      <c r="C129" s="25"/>
      <c r="D129" s="60">
        <v>0</v>
      </c>
      <c r="E129" s="182">
        <v>0.255</v>
      </c>
      <c r="F129" s="8">
        <f t="shared" si="2"/>
        <v>0</v>
      </c>
      <c r="G129" s="8">
        <f t="shared" si="3"/>
        <v>0</v>
      </c>
      <c r="H129" s="8">
        <f t="shared" si="4"/>
        <v>0</v>
      </c>
      <c r="I129" s="8">
        <f t="shared" si="15"/>
        <v>0</v>
      </c>
      <c r="J129" s="8">
        <f t="shared" si="16"/>
        <v>0</v>
      </c>
      <c r="K129" s="8">
        <f t="shared" si="17"/>
        <v>0</v>
      </c>
      <c r="L129" s="19">
        <f t="shared" si="21"/>
        <v>0</v>
      </c>
      <c r="M129" s="49"/>
      <c r="N129" s="60"/>
      <c r="O129" s="60"/>
      <c r="P129" s="60"/>
      <c r="Q129" s="60"/>
      <c r="R129" s="60"/>
      <c r="S129" s="60"/>
      <c r="T129" s="60"/>
      <c r="U129" s="60"/>
      <c r="V129" s="60"/>
      <c r="W129" s="60"/>
      <c r="X129" s="60"/>
      <c r="Y129" s="61"/>
      <c r="Z129" s="61"/>
      <c r="AA129" s="20">
        <f t="shared" si="22"/>
        <v>0</v>
      </c>
      <c r="AB129" s="67">
        <f t="shared" si="18"/>
        <v>0</v>
      </c>
      <c r="AC129" s="67">
        <f t="shared" si="19"/>
        <v>0</v>
      </c>
      <c r="AD129" t="str">
        <f t="shared" si="20"/>
        <v/>
      </c>
    </row>
    <row r="130" spans="1:30" ht="15.75" thickBot="1" x14ac:dyDescent="0.3">
      <c r="A130" s="23"/>
      <c r="B130" s="24"/>
      <c r="C130" s="25"/>
      <c r="D130" s="60">
        <v>0</v>
      </c>
      <c r="E130" s="182">
        <v>0.255</v>
      </c>
      <c r="F130" s="8">
        <f t="shared" si="2"/>
        <v>0</v>
      </c>
      <c r="G130" s="8">
        <f t="shared" si="3"/>
        <v>0</v>
      </c>
      <c r="H130" s="8">
        <f t="shared" si="4"/>
        <v>0</v>
      </c>
      <c r="I130" s="8">
        <f t="shared" si="15"/>
        <v>0</v>
      </c>
      <c r="J130" s="8">
        <f t="shared" si="16"/>
        <v>0</v>
      </c>
      <c r="K130" s="8">
        <f t="shared" si="17"/>
        <v>0</v>
      </c>
      <c r="L130" s="19">
        <f t="shared" si="21"/>
        <v>0</v>
      </c>
      <c r="M130" s="49"/>
      <c r="N130" s="60"/>
      <c r="O130" s="60"/>
      <c r="P130" s="60"/>
      <c r="Q130" s="60"/>
      <c r="R130" s="60"/>
      <c r="S130" s="60"/>
      <c r="T130" s="60"/>
      <c r="U130" s="60"/>
      <c r="V130" s="60"/>
      <c r="W130" s="60"/>
      <c r="X130" s="60"/>
      <c r="Y130" s="61"/>
      <c r="Z130" s="61"/>
      <c r="AA130" s="20">
        <f t="shared" si="22"/>
        <v>0</v>
      </c>
      <c r="AB130" s="67">
        <f t="shared" si="18"/>
        <v>0</v>
      </c>
      <c r="AC130" s="67">
        <f t="shared" si="19"/>
        <v>0</v>
      </c>
      <c r="AD130" t="str">
        <f t="shared" si="20"/>
        <v/>
      </c>
    </row>
    <row r="131" spans="1:30" ht="15.75" thickBot="1" x14ac:dyDescent="0.3">
      <c r="A131" s="23"/>
      <c r="B131" s="24"/>
      <c r="C131" s="25"/>
      <c r="D131" s="60">
        <v>0</v>
      </c>
      <c r="E131" s="182">
        <v>0.255</v>
      </c>
      <c r="F131" s="8">
        <f t="shared" si="2"/>
        <v>0</v>
      </c>
      <c r="G131" s="8">
        <f t="shared" si="3"/>
        <v>0</v>
      </c>
      <c r="H131" s="8">
        <f t="shared" si="4"/>
        <v>0</v>
      </c>
      <c r="I131" s="8">
        <f t="shared" si="15"/>
        <v>0</v>
      </c>
      <c r="J131" s="8">
        <f t="shared" si="16"/>
        <v>0</v>
      </c>
      <c r="K131" s="8">
        <f t="shared" si="17"/>
        <v>0</v>
      </c>
      <c r="L131" s="19">
        <f t="shared" si="21"/>
        <v>0</v>
      </c>
      <c r="M131" s="49"/>
      <c r="N131" s="60"/>
      <c r="O131" s="60"/>
      <c r="P131" s="60"/>
      <c r="Q131" s="60"/>
      <c r="R131" s="60"/>
      <c r="S131" s="60"/>
      <c r="T131" s="60"/>
      <c r="U131" s="60"/>
      <c r="V131" s="60"/>
      <c r="W131" s="60"/>
      <c r="X131" s="60"/>
      <c r="Y131" s="61"/>
      <c r="Z131" s="61"/>
      <c r="AA131" s="20">
        <f t="shared" si="22"/>
        <v>0</v>
      </c>
      <c r="AB131" s="67">
        <f t="shared" si="18"/>
        <v>0</v>
      </c>
      <c r="AC131" s="67">
        <f t="shared" si="19"/>
        <v>0</v>
      </c>
      <c r="AD131" t="str">
        <f t="shared" si="20"/>
        <v/>
      </c>
    </row>
    <row r="132" spans="1:30" ht="15.75" thickBot="1" x14ac:dyDescent="0.3">
      <c r="A132" s="23"/>
      <c r="B132" s="24"/>
      <c r="C132" s="25"/>
      <c r="D132" s="60">
        <v>0</v>
      </c>
      <c r="E132" s="182">
        <v>0.255</v>
      </c>
      <c r="F132" s="8">
        <f t="shared" si="2"/>
        <v>0</v>
      </c>
      <c r="G132" s="8">
        <f t="shared" si="3"/>
        <v>0</v>
      </c>
      <c r="H132" s="8">
        <f t="shared" si="4"/>
        <v>0</v>
      </c>
      <c r="I132" s="8">
        <f t="shared" si="15"/>
        <v>0</v>
      </c>
      <c r="J132" s="8">
        <f t="shared" si="16"/>
        <v>0</v>
      </c>
      <c r="K132" s="8">
        <f t="shared" si="17"/>
        <v>0</v>
      </c>
      <c r="L132" s="19">
        <f t="shared" si="21"/>
        <v>0</v>
      </c>
      <c r="M132" s="49"/>
      <c r="N132" s="60"/>
      <c r="O132" s="60"/>
      <c r="P132" s="60"/>
      <c r="Q132" s="60"/>
      <c r="R132" s="60"/>
      <c r="S132" s="60"/>
      <c r="T132" s="60"/>
      <c r="U132" s="60"/>
      <c r="V132" s="60"/>
      <c r="W132" s="60"/>
      <c r="X132" s="60"/>
      <c r="Y132" s="61"/>
      <c r="Z132" s="61"/>
      <c r="AA132" s="20">
        <f t="shared" si="22"/>
        <v>0</v>
      </c>
      <c r="AB132" s="67">
        <f t="shared" si="18"/>
        <v>0</v>
      </c>
      <c r="AC132" s="67">
        <f t="shared" si="19"/>
        <v>0</v>
      </c>
      <c r="AD132" t="str">
        <f t="shared" si="20"/>
        <v/>
      </c>
    </row>
    <row r="133" spans="1:30" ht="15.75" thickBot="1" x14ac:dyDescent="0.3">
      <c r="A133" s="23"/>
      <c r="B133" s="24"/>
      <c r="C133" s="25"/>
      <c r="D133" s="60">
        <v>0</v>
      </c>
      <c r="E133" s="182">
        <v>0.255</v>
      </c>
      <c r="F133" s="8">
        <f t="shared" si="2"/>
        <v>0</v>
      </c>
      <c r="G133" s="8">
        <f t="shared" si="3"/>
        <v>0</v>
      </c>
      <c r="H133" s="8">
        <f t="shared" si="4"/>
        <v>0</v>
      </c>
      <c r="I133" s="8">
        <f t="shared" si="15"/>
        <v>0</v>
      </c>
      <c r="J133" s="8">
        <f t="shared" si="16"/>
        <v>0</v>
      </c>
      <c r="K133" s="8">
        <f t="shared" si="17"/>
        <v>0</v>
      </c>
      <c r="L133" s="19">
        <f t="shared" ref="L133:L149" si="23">D133-(SUM(F133:K133))-SUM(N133:Z133)</f>
        <v>0</v>
      </c>
      <c r="M133" s="49"/>
      <c r="N133" s="60"/>
      <c r="O133" s="60"/>
      <c r="P133" s="60"/>
      <c r="Q133" s="60"/>
      <c r="R133" s="60"/>
      <c r="S133" s="60"/>
      <c r="T133" s="60"/>
      <c r="U133" s="60"/>
      <c r="V133" s="60"/>
      <c r="W133" s="60"/>
      <c r="X133" s="60"/>
      <c r="Y133" s="61"/>
      <c r="Z133" s="61"/>
      <c r="AA133" s="20">
        <f t="shared" ref="AA133:AA149" si="24">D133-SUM(F133:K133)</f>
        <v>0</v>
      </c>
      <c r="AB133" s="67">
        <f t="shared" si="18"/>
        <v>0</v>
      </c>
      <c r="AC133" s="67">
        <f t="shared" si="19"/>
        <v>0</v>
      </c>
      <c r="AD133" t="str">
        <f t="shared" si="20"/>
        <v/>
      </c>
    </row>
    <row r="134" spans="1:30" ht="15.75" thickBot="1" x14ac:dyDescent="0.3">
      <c r="A134" s="23"/>
      <c r="B134" s="24"/>
      <c r="C134" s="25"/>
      <c r="D134" s="60">
        <v>0</v>
      </c>
      <c r="E134" s="182">
        <v>0.255</v>
      </c>
      <c r="F134" s="8">
        <f t="shared" si="2"/>
        <v>0</v>
      </c>
      <c r="G134" s="8">
        <f t="shared" si="3"/>
        <v>0</v>
      </c>
      <c r="H134" s="8">
        <f t="shared" si="4"/>
        <v>0</v>
      </c>
      <c r="I134" s="8">
        <f t="shared" ref="I134:I149" si="25">IF(AND($D134&gt;0,$E134=$I$4),($D134-($D134/(100%+$I$4)/100%)),0)</f>
        <v>0</v>
      </c>
      <c r="J134" s="8">
        <f t="shared" ref="J134:J149" si="26">IF(AND($D134&gt;0,$E134=$J$4),($D134-($D134/(100%+$J$4)/100%)),0)</f>
        <v>0</v>
      </c>
      <c r="K134" s="8">
        <f t="shared" ref="K134:K149" si="27">IF(AND($D134&gt;0,$E134=$K$4),($D134-($D134/(100%+$K$4)/100%)),0)</f>
        <v>0</v>
      </c>
      <c r="L134" s="19">
        <f t="shared" si="23"/>
        <v>0</v>
      </c>
      <c r="M134" s="49"/>
      <c r="N134" s="60"/>
      <c r="O134" s="60"/>
      <c r="P134" s="60"/>
      <c r="Q134" s="60"/>
      <c r="R134" s="60"/>
      <c r="S134" s="60"/>
      <c r="T134" s="60"/>
      <c r="U134" s="60"/>
      <c r="V134" s="60"/>
      <c r="W134" s="60"/>
      <c r="X134" s="60"/>
      <c r="Y134" s="61"/>
      <c r="Z134" s="61"/>
      <c r="AA134" s="20">
        <f t="shared" si="24"/>
        <v>0</v>
      </c>
      <c r="AB134" s="67">
        <f t="shared" ref="AB134:AB149" si="28">IF(D134&lt;&gt;"",SUM(N134:Z134),0)</f>
        <v>0</v>
      </c>
      <c r="AC134" s="67">
        <f t="shared" ref="AC134:AC149" si="29">IF(D134&gt;0,SUM(F134:K134),0)</f>
        <v>0</v>
      </c>
      <c r="AD134" t="str">
        <f t="shared" ref="AD134:AD149" si="30">IF(SUM(N134:Z134)&lt;L134,"Kirjaus kesken",IF(SUM(N134:Z134,F134:K134)&gt;(D134+0.1),"Kirjauksessa näppäilyvirhe, yhteisumma ei täsmää",IF(L134&gt;0.1,"Kirjaus kesken","")))</f>
        <v/>
      </c>
    </row>
    <row r="135" spans="1:30" ht="15.75" thickBot="1" x14ac:dyDescent="0.3">
      <c r="A135" s="23"/>
      <c r="B135" s="24"/>
      <c r="C135" s="25"/>
      <c r="D135" s="60">
        <v>0</v>
      </c>
      <c r="E135" s="182">
        <v>0.255</v>
      </c>
      <c r="F135" s="8">
        <f t="shared" si="2"/>
        <v>0</v>
      </c>
      <c r="G135" s="8">
        <f t="shared" si="3"/>
        <v>0</v>
      </c>
      <c r="H135" s="8">
        <f t="shared" si="4"/>
        <v>0</v>
      </c>
      <c r="I135" s="8">
        <f t="shared" si="25"/>
        <v>0</v>
      </c>
      <c r="J135" s="8">
        <f t="shared" si="26"/>
        <v>0</v>
      </c>
      <c r="K135" s="8">
        <f t="shared" si="27"/>
        <v>0</v>
      </c>
      <c r="L135" s="19">
        <f t="shared" si="23"/>
        <v>0</v>
      </c>
      <c r="M135" s="49"/>
      <c r="N135" s="60"/>
      <c r="O135" s="60"/>
      <c r="P135" s="60"/>
      <c r="Q135" s="60"/>
      <c r="R135" s="60"/>
      <c r="S135" s="60"/>
      <c r="T135" s="60"/>
      <c r="U135" s="60"/>
      <c r="V135" s="60"/>
      <c r="W135" s="60"/>
      <c r="X135" s="60"/>
      <c r="Y135" s="61"/>
      <c r="Z135" s="61"/>
      <c r="AA135" s="20">
        <f t="shared" si="24"/>
        <v>0</v>
      </c>
      <c r="AB135" s="67">
        <f t="shared" si="28"/>
        <v>0</v>
      </c>
      <c r="AC135" s="67">
        <f t="shared" si="29"/>
        <v>0</v>
      </c>
      <c r="AD135" t="str">
        <f t="shared" si="30"/>
        <v/>
      </c>
    </row>
    <row r="136" spans="1:30" ht="15.75" thickBot="1" x14ac:dyDescent="0.3">
      <c r="A136" s="23"/>
      <c r="B136" s="24"/>
      <c r="C136" s="25"/>
      <c r="D136" s="60">
        <v>0</v>
      </c>
      <c r="E136" s="182">
        <v>0.255</v>
      </c>
      <c r="F136" s="8">
        <f t="shared" si="2"/>
        <v>0</v>
      </c>
      <c r="G136" s="8">
        <f t="shared" si="3"/>
        <v>0</v>
      </c>
      <c r="H136" s="8">
        <f t="shared" si="4"/>
        <v>0</v>
      </c>
      <c r="I136" s="8">
        <f t="shared" si="25"/>
        <v>0</v>
      </c>
      <c r="J136" s="8">
        <f t="shared" si="26"/>
        <v>0</v>
      </c>
      <c r="K136" s="8">
        <f t="shared" si="27"/>
        <v>0</v>
      </c>
      <c r="L136" s="19">
        <f t="shared" si="23"/>
        <v>0</v>
      </c>
      <c r="M136" s="49"/>
      <c r="N136" s="60"/>
      <c r="O136" s="60"/>
      <c r="P136" s="60"/>
      <c r="Q136" s="60"/>
      <c r="R136" s="60"/>
      <c r="S136" s="60"/>
      <c r="T136" s="60"/>
      <c r="U136" s="60"/>
      <c r="V136" s="60"/>
      <c r="W136" s="60"/>
      <c r="X136" s="60"/>
      <c r="Y136" s="61"/>
      <c r="Z136" s="61"/>
      <c r="AA136" s="20">
        <f t="shared" si="24"/>
        <v>0</v>
      </c>
      <c r="AB136" s="67">
        <f t="shared" si="28"/>
        <v>0</v>
      </c>
      <c r="AC136" s="67">
        <f t="shared" si="29"/>
        <v>0</v>
      </c>
      <c r="AD136" t="str">
        <f t="shared" si="30"/>
        <v/>
      </c>
    </row>
    <row r="137" spans="1:30" ht="15.75" thickBot="1" x14ac:dyDescent="0.3">
      <c r="A137" s="23"/>
      <c r="B137" s="24"/>
      <c r="C137" s="25"/>
      <c r="D137" s="60">
        <v>0</v>
      </c>
      <c r="E137" s="182">
        <v>0.255</v>
      </c>
      <c r="F137" s="8">
        <f t="shared" si="2"/>
        <v>0</v>
      </c>
      <c r="G137" s="8">
        <f t="shared" si="3"/>
        <v>0</v>
      </c>
      <c r="H137" s="8">
        <f t="shared" si="4"/>
        <v>0</v>
      </c>
      <c r="I137" s="8">
        <f t="shared" si="25"/>
        <v>0</v>
      </c>
      <c r="J137" s="8">
        <f t="shared" si="26"/>
        <v>0</v>
      </c>
      <c r="K137" s="8">
        <f t="shared" si="27"/>
        <v>0</v>
      </c>
      <c r="L137" s="19">
        <f t="shared" si="23"/>
        <v>0</v>
      </c>
      <c r="M137" s="49"/>
      <c r="N137" s="60"/>
      <c r="O137" s="60"/>
      <c r="P137" s="60"/>
      <c r="Q137" s="60"/>
      <c r="R137" s="60"/>
      <c r="S137" s="60"/>
      <c r="T137" s="60"/>
      <c r="U137" s="60"/>
      <c r="V137" s="60"/>
      <c r="W137" s="60"/>
      <c r="X137" s="60"/>
      <c r="Y137" s="61"/>
      <c r="Z137" s="61"/>
      <c r="AA137" s="20">
        <f t="shared" si="24"/>
        <v>0</v>
      </c>
      <c r="AB137" s="67">
        <f t="shared" si="28"/>
        <v>0</v>
      </c>
      <c r="AC137" s="67">
        <f t="shared" si="29"/>
        <v>0</v>
      </c>
      <c r="AD137" t="str">
        <f t="shared" si="30"/>
        <v/>
      </c>
    </row>
    <row r="138" spans="1:30" ht="15.75" thickBot="1" x14ac:dyDescent="0.3">
      <c r="A138" s="23"/>
      <c r="B138" s="24"/>
      <c r="C138" s="25"/>
      <c r="D138" s="60">
        <v>0</v>
      </c>
      <c r="E138" s="182">
        <v>0.255</v>
      </c>
      <c r="F138" s="8">
        <f t="shared" si="2"/>
        <v>0</v>
      </c>
      <c r="G138" s="8">
        <f t="shared" si="3"/>
        <v>0</v>
      </c>
      <c r="H138" s="8">
        <f t="shared" si="4"/>
        <v>0</v>
      </c>
      <c r="I138" s="8">
        <f t="shared" si="25"/>
        <v>0</v>
      </c>
      <c r="J138" s="8">
        <f t="shared" si="26"/>
        <v>0</v>
      </c>
      <c r="K138" s="8">
        <f t="shared" si="27"/>
        <v>0</v>
      </c>
      <c r="L138" s="19">
        <f t="shared" si="23"/>
        <v>0</v>
      </c>
      <c r="M138" s="49"/>
      <c r="N138" s="60"/>
      <c r="O138" s="60"/>
      <c r="P138" s="60"/>
      <c r="Q138" s="60"/>
      <c r="R138" s="60"/>
      <c r="S138" s="60"/>
      <c r="T138" s="60"/>
      <c r="U138" s="60"/>
      <c r="V138" s="60"/>
      <c r="W138" s="60"/>
      <c r="X138" s="60"/>
      <c r="Y138" s="61"/>
      <c r="Z138" s="61"/>
      <c r="AA138" s="20">
        <f t="shared" si="24"/>
        <v>0</v>
      </c>
      <c r="AB138" s="67">
        <f t="shared" si="28"/>
        <v>0</v>
      </c>
      <c r="AC138" s="67">
        <f t="shared" si="29"/>
        <v>0</v>
      </c>
      <c r="AD138" t="str">
        <f t="shared" si="30"/>
        <v/>
      </c>
    </row>
    <row r="139" spans="1:30" ht="15.75" thickBot="1" x14ac:dyDescent="0.3">
      <c r="A139" s="23"/>
      <c r="B139" s="24"/>
      <c r="C139" s="25"/>
      <c r="D139" s="60">
        <v>0</v>
      </c>
      <c r="E139" s="182">
        <v>0.255</v>
      </c>
      <c r="F139" s="8">
        <f t="shared" si="2"/>
        <v>0</v>
      </c>
      <c r="G139" s="8">
        <f t="shared" si="3"/>
        <v>0</v>
      </c>
      <c r="H139" s="8">
        <f t="shared" si="4"/>
        <v>0</v>
      </c>
      <c r="I139" s="8">
        <f t="shared" si="25"/>
        <v>0</v>
      </c>
      <c r="J139" s="8">
        <f t="shared" si="26"/>
        <v>0</v>
      </c>
      <c r="K139" s="8">
        <f t="shared" si="27"/>
        <v>0</v>
      </c>
      <c r="L139" s="19">
        <f t="shared" si="23"/>
        <v>0</v>
      </c>
      <c r="M139" s="49"/>
      <c r="N139" s="60"/>
      <c r="O139" s="60"/>
      <c r="P139" s="60"/>
      <c r="Q139" s="60"/>
      <c r="R139" s="60"/>
      <c r="S139" s="60"/>
      <c r="T139" s="60"/>
      <c r="U139" s="60"/>
      <c r="V139" s="60"/>
      <c r="W139" s="60"/>
      <c r="X139" s="60"/>
      <c r="Y139" s="61"/>
      <c r="Z139" s="61"/>
      <c r="AA139" s="20">
        <f t="shared" si="24"/>
        <v>0</v>
      </c>
      <c r="AB139" s="67">
        <f t="shared" si="28"/>
        <v>0</v>
      </c>
      <c r="AC139" s="67">
        <f t="shared" si="29"/>
        <v>0</v>
      </c>
      <c r="AD139" t="str">
        <f t="shared" si="30"/>
        <v/>
      </c>
    </row>
    <row r="140" spans="1:30" ht="15.75" thickBot="1" x14ac:dyDescent="0.3">
      <c r="A140" s="23"/>
      <c r="B140" s="24"/>
      <c r="C140" s="25"/>
      <c r="D140" s="60">
        <v>0</v>
      </c>
      <c r="E140" s="182">
        <v>0.255</v>
      </c>
      <c r="F140" s="8">
        <f t="shared" si="2"/>
        <v>0</v>
      </c>
      <c r="G140" s="8">
        <f t="shared" si="3"/>
        <v>0</v>
      </c>
      <c r="H140" s="8">
        <f t="shared" si="4"/>
        <v>0</v>
      </c>
      <c r="I140" s="8">
        <f t="shared" si="25"/>
        <v>0</v>
      </c>
      <c r="J140" s="8">
        <f t="shared" si="26"/>
        <v>0</v>
      </c>
      <c r="K140" s="8">
        <f t="shared" si="27"/>
        <v>0</v>
      </c>
      <c r="L140" s="19">
        <f t="shared" si="23"/>
        <v>0</v>
      </c>
      <c r="M140" s="49"/>
      <c r="N140" s="60"/>
      <c r="O140" s="60"/>
      <c r="P140" s="60"/>
      <c r="Q140" s="60"/>
      <c r="R140" s="60"/>
      <c r="S140" s="60"/>
      <c r="T140" s="60"/>
      <c r="U140" s="60"/>
      <c r="V140" s="60"/>
      <c r="W140" s="60"/>
      <c r="X140" s="60"/>
      <c r="Y140" s="61"/>
      <c r="Z140" s="61"/>
      <c r="AA140" s="20">
        <f t="shared" si="24"/>
        <v>0</v>
      </c>
      <c r="AB140" s="67">
        <f t="shared" si="28"/>
        <v>0</v>
      </c>
      <c r="AC140" s="67">
        <f t="shared" si="29"/>
        <v>0</v>
      </c>
      <c r="AD140" t="str">
        <f t="shared" si="30"/>
        <v/>
      </c>
    </row>
    <row r="141" spans="1:30" ht="15.75" thickBot="1" x14ac:dyDescent="0.3">
      <c r="A141" s="23"/>
      <c r="B141" s="24"/>
      <c r="C141" s="25"/>
      <c r="D141" s="60">
        <v>0</v>
      </c>
      <c r="E141" s="182">
        <v>0.255</v>
      </c>
      <c r="F141" s="8">
        <f t="shared" si="2"/>
        <v>0</v>
      </c>
      <c r="G141" s="8">
        <f t="shared" si="3"/>
        <v>0</v>
      </c>
      <c r="H141" s="8">
        <f t="shared" si="4"/>
        <v>0</v>
      </c>
      <c r="I141" s="8">
        <f t="shared" si="25"/>
        <v>0</v>
      </c>
      <c r="J141" s="8">
        <f t="shared" si="26"/>
        <v>0</v>
      </c>
      <c r="K141" s="8">
        <f t="shared" si="27"/>
        <v>0</v>
      </c>
      <c r="L141" s="19">
        <f t="shared" si="23"/>
        <v>0</v>
      </c>
      <c r="M141" s="49"/>
      <c r="N141" s="60"/>
      <c r="O141" s="60"/>
      <c r="P141" s="60"/>
      <c r="Q141" s="60"/>
      <c r="R141" s="60"/>
      <c r="S141" s="60"/>
      <c r="T141" s="60"/>
      <c r="U141" s="60"/>
      <c r="V141" s="60"/>
      <c r="W141" s="60"/>
      <c r="X141" s="60"/>
      <c r="Y141" s="61"/>
      <c r="Z141" s="61"/>
      <c r="AA141" s="20">
        <f t="shared" si="24"/>
        <v>0</v>
      </c>
      <c r="AB141" s="67">
        <f t="shared" si="28"/>
        <v>0</v>
      </c>
      <c r="AC141" s="67">
        <f t="shared" si="29"/>
        <v>0</v>
      </c>
      <c r="AD141" t="str">
        <f t="shared" si="30"/>
        <v/>
      </c>
    </row>
    <row r="142" spans="1:30" ht="15.75" thickBot="1" x14ac:dyDescent="0.3">
      <c r="A142" s="23"/>
      <c r="B142" s="24"/>
      <c r="C142" s="25"/>
      <c r="D142" s="60">
        <v>0</v>
      </c>
      <c r="E142" s="182">
        <v>0.255</v>
      </c>
      <c r="F142" s="8">
        <f t="shared" si="2"/>
        <v>0</v>
      </c>
      <c r="G142" s="8">
        <f t="shared" si="3"/>
        <v>0</v>
      </c>
      <c r="H142" s="8">
        <f t="shared" si="4"/>
        <v>0</v>
      </c>
      <c r="I142" s="8">
        <f t="shared" si="25"/>
        <v>0</v>
      </c>
      <c r="J142" s="8">
        <f t="shared" si="26"/>
        <v>0</v>
      </c>
      <c r="K142" s="8">
        <f t="shared" si="27"/>
        <v>0</v>
      </c>
      <c r="L142" s="19">
        <f t="shared" si="23"/>
        <v>0</v>
      </c>
      <c r="M142" s="49"/>
      <c r="N142" s="60"/>
      <c r="O142" s="60"/>
      <c r="P142" s="60"/>
      <c r="Q142" s="60"/>
      <c r="R142" s="60"/>
      <c r="S142" s="60"/>
      <c r="T142" s="60"/>
      <c r="U142" s="60"/>
      <c r="V142" s="60"/>
      <c r="W142" s="60"/>
      <c r="X142" s="60"/>
      <c r="Y142" s="61"/>
      <c r="Z142" s="61"/>
      <c r="AA142" s="20">
        <f t="shared" si="24"/>
        <v>0</v>
      </c>
      <c r="AB142" s="67">
        <f t="shared" si="28"/>
        <v>0</v>
      </c>
      <c r="AC142" s="67">
        <f t="shared" si="29"/>
        <v>0</v>
      </c>
      <c r="AD142" t="str">
        <f t="shared" si="30"/>
        <v/>
      </c>
    </row>
    <row r="143" spans="1:30" ht="15.75" thickBot="1" x14ac:dyDescent="0.3">
      <c r="A143" s="23"/>
      <c r="B143" s="24"/>
      <c r="C143" s="25"/>
      <c r="D143" s="60">
        <v>0</v>
      </c>
      <c r="E143" s="182">
        <v>0.255</v>
      </c>
      <c r="F143" s="8">
        <f t="shared" si="2"/>
        <v>0</v>
      </c>
      <c r="G143" s="8">
        <f t="shared" si="3"/>
        <v>0</v>
      </c>
      <c r="H143" s="8">
        <f t="shared" si="4"/>
        <v>0</v>
      </c>
      <c r="I143" s="8">
        <f t="shared" si="25"/>
        <v>0</v>
      </c>
      <c r="J143" s="8">
        <f t="shared" si="26"/>
        <v>0</v>
      </c>
      <c r="K143" s="8">
        <f t="shared" si="27"/>
        <v>0</v>
      </c>
      <c r="L143" s="19">
        <f t="shared" si="23"/>
        <v>0</v>
      </c>
      <c r="M143" s="49"/>
      <c r="N143" s="60"/>
      <c r="O143" s="60"/>
      <c r="P143" s="60"/>
      <c r="Q143" s="60"/>
      <c r="R143" s="60"/>
      <c r="S143" s="60"/>
      <c r="T143" s="60"/>
      <c r="U143" s="60"/>
      <c r="V143" s="60"/>
      <c r="W143" s="60"/>
      <c r="X143" s="60"/>
      <c r="Y143" s="61"/>
      <c r="Z143" s="61"/>
      <c r="AA143" s="20">
        <f t="shared" si="24"/>
        <v>0</v>
      </c>
      <c r="AB143" s="67">
        <f t="shared" si="28"/>
        <v>0</v>
      </c>
      <c r="AC143" s="67">
        <f t="shared" si="29"/>
        <v>0</v>
      </c>
      <c r="AD143" t="str">
        <f t="shared" si="30"/>
        <v/>
      </c>
    </row>
    <row r="144" spans="1:30" ht="15.75" thickBot="1" x14ac:dyDescent="0.3">
      <c r="A144" s="23"/>
      <c r="B144" s="24"/>
      <c r="C144" s="25"/>
      <c r="D144" s="60">
        <v>0</v>
      </c>
      <c r="E144" s="182">
        <v>0.255</v>
      </c>
      <c r="F144" s="8">
        <f t="shared" si="2"/>
        <v>0</v>
      </c>
      <c r="G144" s="8">
        <f t="shared" si="3"/>
        <v>0</v>
      </c>
      <c r="H144" s="8">
        <f t="shared" si="4"/>
        <v>0</v>
      </c>
      <c r="I144" s="8">
        <f t="shared" si="25"/>
        <v>0</v>
      </c>
      <c r="J144" s="8">
        <f t="shared" si="26"/>
        <v>0</v>
      </c>
      <c r="K144" s="8">
        <f t="shared" si="27"/>
        <v>0</v>
      </c>
      <c r="L144" s="19">
        <f t="shared" si="23"/>
        <v>0</v>
      </c>
      <c r="M144" s="49"/>
      <c r="N144" s="60"/>
      <c r="O144" s="60"/>
      <c r="P144" s="60"/>
      <c r="Q144" s="60"/>
      <c r="R144" s="60"/>
      <c r="S144" s="60"/>
      <c r="T144" s="60"/>
      <c r="U144" s="60"/>
      <c r="V144" s="60"/>
      <c r="W144" s="60"/>
      <c r="X144" s="60"/>
      <c r="Y144" s="61"/>
      <c r="Z144" s="61"/>
      <c r="AA144" s="20">
        <f t="shared" si="24"/>
        <v>0</v>
      </c>
      <c r="AB144" s="67">
        <f t="shared" si="28"/>
        <v>0</v>
      </c>
      <c r="AC144" s="67">
        <f t="shared" si="29"/>
        <v>0</v>
      </c>
      <c r="AD144" t="str">
        <f t="shared" si="30"/>
        <v/>
      </c>
    </row>
    <row r="145" spans="1:30" ht="15.75" thickBot="1" x14ac:dyDescent="0.3">
      <c r="A145" s="23"/>
      <c r="B145" s="24"/>
      <c r="C145" s="25"/>
      <c r="D145" s="60">
        <v>0</v>
      </c>
      <c r="E145" s="182">
        <v>0.255</v>
      </c>
      <c r="F145" s="8">
        <f t="shared" si="2"/>
        <v>0</v>
      </c>
      <c r="G145" s="8">
        <f t="shared" si="3"/>
        <v>0</v>
      </c>
      <c r="H145" s="8">
        <f t="shared" si="4"/>
        <v>0</v>
      </c>
      <c r="I145" s="8">
        <f t="shared" si="25"/>
        <v>0</v>
      </c>
      <c r="J145" s="8">
        <f t="shared" si="26"/>
        <v>0</v>
      </c>
      <c r="K145" s="8">
        <f t="shared" si="27"/>
        <v>0</v>
      </c>
      <c r="L145" s="19">
        <f t="shared" si="23"/>
        <v>0</v>
      </c>
      <c r="M145" s="49"/>
      <c r="N145" s="60"/>
      <c r="O145" s="60"/>
      <c r="P145" s="60"/>
      <c r="Q145" s="60"/>
      <c r="R145" s="60"/>
      <c r="S145" s="60"/>
      <c r="T145" s="60"/>
      <c r="U145" s="60"/>
      <c r="V145" s="60"/>
      <c r="W145" s="60"/>
      <c r="X145" s="60"/>
      <c r="Y145" s="61"/>
      <c r="Z145" s="61"/>
      <c r="AA145" s="20">
        <f t="shared" si="24"/>
        <v>0</v>
      </c>
      <c r="AB145" s="67">
        <f t="shared" si="28"/>
        <v>0</v>
      </c>
      <c r="AC145" s="67">
        <f t="shared" si="29"/>
        <v>0</v>
      </c>
      <c r="AD145" t="str">
        <f t="shared" si="30"/>
        <v/>
      </c>
    </row>
    <row r="146" spans="1:30" ht="15.75" thickBot="1" x14ac:dyDescent="0.3">
      <c r="A146" s="23"/>
      <c r="B146" s="24"/>
      <c r="C146" s="25"/>
      <c r="D146" s="60">
        <v>0</v>
      </c>
      <c r="E146" s="182">
        <v>0.255</v>
      </c>
      <c r="F146" s="8">
        <f t="shared" si="2"/>
        <v>0</v>
      </c>
      <c r="G146" s="8">
        <f t="shared" si="3"/>
        <v>0</v>
      </c>
      <c r="H146" s="8">
        <f t="shared" si="4"/>
        <v>0</v>
      </c>
      <c r="I146" s="8">
        <f t="shared" si="25"/>
        <v>0</v>
      </c>
      <c r="J146" s="8">
        <f t="shared" si="26"/>
        <v>0</v>
      </c>
      <c r="K146" s="8">
        <f t="shared" si="27"/>
        <v>0</v>
      </c>
      <c r="L146" s="19">
        <f t="shared" si="23"/>
        <v>0</v>
      </c>
      <c r="M146" s="49"/>
      <c r="N146" s="60"/>
      <c r="O146" s="60"/>
      <c r="P146" s="60"/>
      <c r="Q146" s="60"/>
      <c r="R146" s="60"/>
      <c r="S146" s="60"/>
      <c r="T146" s="60"/>
      <c r="U146" s="60"/>
      <c r="V146" s="60"/>
      <c r="W146" s="60"/>
      <c r="X146" s="60"/>
      <c r="Y146" s="61"/>
      <c r="Z146" s="61"/>
      <c r="AA146" s="20">
        <f t="shared" si="24"/>
        <v>0</v>
      </c>
      <c r="AB146" s="67">
        <f t="shared" si="28"/>
        <v>0</v>
      </c>
      <c r="AC146" s="67">
        <f t="shared" si="29"/>
        <v>0</v>
      </c>
      <c r="AD146" t="str">
        <f t="shared" si="30"/>
        <v/>
      </c>
    </row>
    <row r="147" spans="1:30" ht="15.75" thickBot="1" x14ac:dyDescent="0.3">
      <c r="A147" s="23"/>
      <c r="B147" s="24"/>
      <c r="C147" s="25"/>
      <c r="D147" s="60">
        <v>0</v>
      </c>
      <c r="E147" s="182">
        <v>0.255</v>
      </c>
      <c r="F147" s="8">
        <f t="shared" si="2"/>
        <v>0</v>
      </c>
      <c r="G147" s="8">
        <f t="shared" si="3"/>
        <v>0</v>
      </c>
      <c r="H147" s="8">
        <f t="shared" si="4"/>
        <v>0</v>
      </c>
      <c r="I147" s="8">
        <f t="shared" si="25"/>
        <v>0</v>
      </c>
      <c r="J147" s="8">
        <f t="shared" si="26"/>
        <v>0</v>
      </c>
      <c r="K147" s="8">
        <f t="shared" si="27"/>
        <v>0</v>
      </c>
      <c r="L147" s="19">
        <f t="shared" si="23"/>
        <v>0</v>
      </c>
      <c r="M147" s="49"/>
      <c r="N147" s="60"/>
      <c r="O147" s="60">
        <v>0</v>
      </c>
      <c r="P147" s="60"/>
      <c r="Q147" s="60"/>
      <c r="R147" s="60"/>
      <c r="S147" s="60"/>
      <c r="T147" s="60"/>
      <c r="U147" s="60"/>
      <c r="V147" s="60"/>
      <c r="W147" s="60"/>
      <c r="X147" s="60"/>
      <c r="Y147" s="61"/>
      <c r="Z147" s="61"/>
      <c r="AA147" s="20">
        <f t="shared" si="24"/>
        <v>0</v>
      </c>
      <c r="AB147" s="67">
        <f t="shared" si="28"/>
        <v>0</v>
      </c>
      <c r="AC147" s="67">
        <f t="shared" si="29"/>
        <v>0</v>
      </c>
      <c r="AD147" t="str">
        <f t="shared" si="30"/>
        <v/>
      </c>
    </row>
    <row r="148" spans="1:30" ht="15.75" thickBot="1" x14ac:dyDescent="0.3">
      <c r="A148" s="23"/>
      <c r="B148" s="24"/>
      <c r="C148" s="25"/>
      <c r="D148" s="60">
        <v>0</v>
      </c>
      <c r="E148" s="182">
        <v>0.255</v>
      </c>
      <c r="F148" s="8">
        <f t="shared" si="2"/>
        <v>0</v>
      </c>
      <c r="G148" s="8">
        <f t="shared" si="3"/>
        <v>0</v>
      </c>
      <c r="H148" s="8">
        <f t="shared" si="4"/>
        <v>0</v>
      </c>
      <c r="I148" s="8">
        <f t="shared" si="25"/>
        <v>0</v>
      </c>
      <c r="J148" s="8">
        <f t="shared" si="26"/>
        <v>0</v>
      </c>
      <c r="K148" s="8">
        <f t="shared" si="27"/>
        <v>0</v>
      </c>
      <c r="L148" s="19">
        <f t="shared" si="23"/>
        <v>0</v>
      </c>
      <c r="M148" s="49"/>
      <c r="N148" s="60"/>
      <c r="O148" s="60"/>
      <c r="P148" s="60"/>
      <c r="Q148" s="60"/>
      <c r="R148" s="60"/>
      <c r="S148" s="60"/>
      <c r="T148" s="60"/>
      <c r="U148" s="60"/>
      <c r="V148" s="60"/>
      <c r="W148" s="60"/>
      <c r="X148" s="60"/>
      <c r="Y148" s="61"/>
      <c r="Z148" s="61"/>
      <c r="AA148" s="20">
        <f t="shared" si="24"/>
        <v>0</v>
      </c>
      <c r="AB148" s="67">
        <f t="shared" si="28"/>
        <v>0</v>
      </c>
      <c r="AC148" s="67">
        <f t="shared" si="29"/>
        <v>0</v>
      </c>
      <c r="AD148" t="str">
        <f t="shared" si="30"/>
        <v/>
      </c>
    </row>
    <row r="149" spans="1:30" ht="15.75" thickBot="1" x14ac:dyDescent="0.3">
      <c r="A149" s="23"/>
      <c r="B149" s="24"/>
      <c r="C149" s="25"/>
      <c r="D149" s="60">
        <v>0</v>
      </c>
      <c r="E149" s="182">
        <v>0.255</v>
      </c>
      <c r="F149" s="17">
        <f t="shared" si="2"/>
        <v>0</v>
      </c>
      <c r="G149" s="17">
        <f t="shared" si="3"/>
        <v>0</v>
      </c>
      <c r="H149" s="17">
        <f t="shared" si="4"/>
        <v>0</v>
      </c>
      <c r="I149" s="8">
        <f t="shared" si="25"/>
        <v>0</v>
      </c>
      <c r="J149" s="8">
        <f t="shared" si="26"/>
        <v>0</v>
      </c>
      <c r="K149" s="8">
        <f t="shared" si="27"/>
        <v>0</v>
      </c>
      <c r="L149" s="19">
        <f t="shared" si="23"/>
        <v>0</v>
      </c>
      <c r="M149" s="49"/>
      <c r="N149" s="60"/>
      <c r="O149" s="60"/>
      <c r="P149" s="60"/>
      <c r="Q149" s="60"/>
      <c r="R149" s="60"/>
      <c r="S149" s="60"/>
      <c r="T149" s="60"/>
      <c r="U149" s="60"/>
      <c r="V149" s="60"/>
      <c r="W149" s="60"/>
      <c r="X149" s="60"/>
      <c r="Y149" s="61"/>
      <c r="Z149" s="61"/>
      <c r="AA149" s="20">
        <f t="shared" si="24"/>
        <v>0</v>
      </c>
      <c r="AB149" s="67">
        <f t="shared" si="28"/>
        <v>0</v>
      </c>
      <c r="AC149" s="67">
        <f t="shared" si="29"/>
        <v>0</v>
      </c>
      <c r="AD149" t="str">
        <f t="shared" si="30"/>
        <v/>
      </c>
    </row>
    <row r="150" spans="1:30" x14ac:dyDescent="0.25">
      <c r="A150" s="11">
        <f>MAX(A5:A149,Menot!A5:A291)</f>
        <v>1</v>
      </c>
      <c r="B150" s="3"/>
      <c r="C150" s="4"/>
      <c r="D150" s="28">
        <f t="shared" ref="D150:Z150" si="31">SUM(D5:D149)</f>
        <v>0</v>
      </c>
      <c r="E150" s="28"/>
      <c r="F150" s="28">
        <f>SUM(F5:F149)</f>
        <v>0</v>
      </c>
      <c r="G150" s="28">
        <f t="shared" si="31"/>
        <v>0</v>
      </c>
      <c r="H150" s="28">
        <f t="shared" si="31"/>
        <v>0</v>
      </c>
      <c r="I150" s="28">
        <f t="shared" si="31"/>
        <v>0</v>
      </c>
      <c r="J150" s="28">
        <f t="shared" si="31"/>
        <v>0</v>
      </c>
      <c r="K150" s="28">
        <f t="shared" si="31"/>
        <v>0</v>
      </c>
      <c r="L150" s="28"/>
      <c r="M150" s="28"/>
      <c r="N150" s="28">
        <f t="shared" si="31"/>
        <v>0</v>
      </c>
      <c r="O150" s="28">
        <f t="shared" si="31"/>
        <v>0</v>
      </c>
      <c r="P150" s="28">
        <f t="shared" si="31"/>
        <v>0</v>
      </c>
      <c r="Q150" s="28">
        <f t="shared" si="31"/>
        <v>0</v>
      </c>
      <c r="R150" s="28">
        <f t="shared" si="31"/>
        <v>0</v>
      </c>
      <c r="S150" s="28">
        <f t="shared" si="31"/>
        <v>0</v>
      </c>
      <c r="T150" s="28">
        <f t="shared" si="31"/>
        <v>0</v>
      </c>
      <c r="U150" s="28">
        <f t="shared" si="31"/>
        <v>0</v>
      </c>
      <c r="V150" s="28">
        <f t="shared" si="31"/>
        <v>0</v>
      </c>
      <c r="W150" s="28">
        <f t="shared" si="31"/>
        <v>0</v>
      </c>
      <c r="X150" s="28">
        <f t="shared" si="31"/>
        <v>0</v>
      </c>
      <c r="Y150" s="28">
        <f t="shared" si="31"/>
        <v>0</v>
      </c>
      <c r="Z150" s="28">
        <f t="shared" si="31"/>
        <v>0</v>
      </c>
      <c r="AD150" s="199" t="str">
        <f>COUNTIF(AD5:AD149,"Kirjaus kesken")&amp;" kirjauksia kesken kpl"</f>
        <v>0 kirjauksia kesken kpl</v>
      </c>
    </row>
    <row r="151" spans="1:30" x14ac:dyDescent="0.25">
      <c r="A151" s="51">
        <f>MAX(A5:A149)</f>
        <v>1</v>
      </c>
      <c r="C151" t="s">
        <v>19</v>
      </c>
      <c r="D151" s="40">
        <f>D150</f>
        <v>0</v>
      </c>
      <c r="F151" s="40">
        <f>SUM(F150:I150)+SUM(N150:Z150)</f>
        <v>0</v>
      </c>
      <c r="N151" s="235">
        <f>N150+O150</f>
        <v>0</v>
      </c>
      <c r="O151" s="235"/>
    </row>
    <row r="152" spans="1:30" ht="15.75" thickBot="1" x14ac:dyDescent="0.3">
      <c r="D152" s="238" t="str">
        <f>IF(AND(D153&lt;1,D153&gt;-1),"Summat täsmää, kirjaukset ok","Summauksissa eroa, tarkasta kirjaukset")</f>
        <v>Summat täsmää, kirjaukset ok</v>
      </c>
      <c r="E152" s="238"/>
      <c r="F152" s="238"/>
    </row>
    <row r="153" spans="1:30" ht="15.75" thickBot="1" x14ac:dyDescent="0.3">
      <c r="C153" s="205" t="str">
        <f>IF(D153&lt;&gt;0,"Ero Bruttosumman ja kirjaussummien välillä:","")</f>
        <v/>
      </c>
      <c r="D153" s="231">
        <f>D151-F151</f>
        <v>0</v>
      </c>
      <c r="E153" s="232"/>
    </row>
    <row r="154" spans="1:30" x14ac:dyDescent="0.25">
      <c r="C154" s="205"/>
    </row>
  </sheetData>
  <sheetProtection algorithmName="SHA-512" hashValue="RV9HXZDx8swLLGAtmZgeHz9c5zcQ4x/ITAZlyMj/vuvO5rnzeSj4B8W+f3NHpHpKOQ8lU1fxA8Qt3OBS2nRJBA==" saltValue="RbkTWTqP/xLKY2NciuAjrg==" spinCount="100000" sheet="1" formatCells="0" formatColumns="0" formatRows="0"/>
  <mergeCells count="11">
    <mergeCell ref="D153:E153"/>
    <mergeCell ref="B2:C2"/>
    <mergeCell ref="N151:O151"/>
    <mergeCell ref="N2:P2"/>
    <mergeCell ref="Y1:AA1"/>
    <mergeCell ref="N1:X1"/>
    <mergeCell ref="D152:F152"/>
    <mergeCell ref="F3:K3"/>
    <mergeCell ref="N3:P3"/>
    <mergeCell ref="U3:W3"/>
    <mergeCell ref="Q3:S3"/>
  </mergeCells>
  <conditionalFormatting sqref="D152:F152">
    <cfRule type="containsText" dxfId="7" priority="1" operator="containsText" text="Summauksissa eroa, tarkasta kirjaukset">
      <formula>NOT(ISERROR(SEARCH("Summauksissa eroa, tarkasta kirjaukset",D152)))</formula>
    </cfRule>
  </conditionalFormatting>
  <conditionalFormatting sqref="L5:M149">
    <cfRule type="cellIs" dxfId="6" priority="3" operator="lessThan">
      <formula>-1</formula>
    </cfRule>
  </conditionalFormatting>
  <dataValidations count="1">
    <dataValidation type="date" errorStyle="warning" allowBlank="1" showErrorMessage="1" errorTitle="Päivämäärävirhe" error="Päivämäärä ei tilikaudella! Korjaa alv-laskennan takia kuntoon!" sqref="B5:B149" xr:uid="{00000000-0002-0000-0100-000000000000}">
      <formula1>$F$1</formula1>
      <formula2>$H$1</formula2>
    </dataValidation>
  </dataValidations>
  <hyperlinks>
    <hyperlink ref="Y1:AA1" location="Koodiselitteet!A1" display="Tilinumeroiden selitteet" xr:uid="{00000000-0004-0000-0100-000000000000}"/>
    <hyperlink ref="N2:P2" location="Koodiselitteet!A1" display="Tilinumeroiden selitteet" xr:uid="{00000000-0004-0000-0100-000001000000}"/>
  </hyperlinks>
  <pageMargins left="0.7" right="0.7" top="0.75" bottom="0.75" header="0.3" footer="0.3"/>
  <pageSetup paperSize="9" scale="42" orientation="landscape" r:id="rId1"/>
  <rowBreaks count="2" manualBreakCount="2">
    <brk id="62" max="16383" man="1"/>
    <brk id="127" max="16383" man="1"/>
  </rowBreaks>
  <colBreaks count="1" manualBreakCount="1">
    <brk id="26"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Tilinumerot!$A$3:$A$30</xm:f>
          </x14:formula1>
          <xm:sqref>M5:M149</xm:sqref>
        </x14:dataValidation>
        <x14:dataValidation type="list" allowBlank="1" showInputMessage="1" showErrorMessage="1" xr:uid="{46755B29-00DD-4B5B-BD1C-4F7E7F208B26}">
          <x14:formula1>
            <xm:f>Ohjeet!$E$43:$E$50</xm:f>
          </x14:formula1>
          <xm:sqref>E5:E149 F4:K4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95"/>
  <sheetViews>
    <sheetView zoomScale="80" zoomScaleNormal="80" zoomScaleSheetLayoutView="70" workbookViewId="0">
      <pane ySplit="4" topLeftCell="A5" activePane="bottomLeft" state="frozen"/>
      <selection pane="bottomLeft" activeCell="F4" sqref="F4"/>
    </sheetView>
  </sheetViews>
  <sheetFormatPr defaultRowHeight="15" x14ac:dyDescent="0.25"/>
  <cols>
    <col min="1" max="1" width="10.5703125" customWidth="1"/>
    <col min="2" max="2" width="17.7109375" customWidth="1"/>
    <col min="3" max="3" width="42.28515625" customWidth="1"/>
    <col min="4" max="4" width="15.85546875" customWidth="1"/>
    <col min="5" max="5" width="9.140625" customWidth="1"/>
    <col min="6" max="10" width="15.7109375" customWidth="1"/>
    <col min="11" max="11" width="15.7109375" hidden="1" customWidth="1"/>
    <col min="12" max="12" width="15.7109375" customWidth="1"/>
    <col min="13" max="13" width="10.7109375" customWidth="1"/>
    <col min="14" max="14" width="13.7109375" customWidth="1"/>
    <col min="15" max="15" width="13.5703125" customWidth="1"/>
    <col min="16" max="16" width="15.5703125" customWidth="1"/>
    <col min="17" max="17" width="10.85546875" bestFit="1" customWidth="1"/>
    <col min="18" max="18" width="16" customWidth="1"/>
    <col min="19" max="19" width="14.42578125" customWidth="1"/>
    <col min="20" max="21" width="15.42578125" customWidth="1"/>
    <col min="22" max="22" width="20.42578125" customWidth="1"/>
    <col min="23" max="23" width="20" customWidth="1"/>
    <col min="24" max="24" width="15.42578125" customWidth="1"/>
    <col min="25" max="25" width="16" customWidth="1"/>
    <col min="26" max="27" width="16.7109375" customWidth="1"/>
    <col min="28" max="28" width="15.5703125" customWidth="1"/>
    <col min="29" max="29" width="12.140625" customWidth="1"/>
    <col min="30" max="30" width="11.140625" customWidth="1"/>
    <col min="37" max="37" width="13.28515625" customWidth="1"/>
    <col min="38" max="38" width="14.7109375" customWidth="1"/>
  </cols>
  <sheetData>
    <row r="1" spans="1:31" ht="24" thickBot="1" x14ac:dyDescent="0.4">
      <c r="A1" s="94" t="s">
        <v>9</v>
      </c>
      <c r="B1" s="1"/>
      <c r="C1" s="33" t="str">
        <f>Tulot!C1</f>
        <v>Tilikausi</v>
      </c>
      <c r="D1" s="107">
        <f>Tulot!D1</f>
        <v>2026</v>
      </c>
      <c r="E1" s="89" t="str">
        <f>Tulot!E1</f>
        <v>Alkaa</v>
      </c>
      <c r="F1" s="90">
        <f>Tulot!F1</f>
        <v>46023</v>
      </c>
      <c r="G1" s="89" t="str">
        <f>Tulot!G1</f>
        <v>Päättyy</v>
      </c>
      <c r="H1" s="90">
        <f>Tulot!H1</f>
        <v>46387</v>
      </c>
      <c r="I1" s="2" t="s">
        <v>356</v>
      </c>
      <c r="N1" s="237" t="s">
        <v>21</v>
      </c>
      <c r="O1" s="237"/>
      <c r="P1" s="237"/>
      <c r="Q1" s="237"/>
      <c r="R1" s="237"/>
      <c r="S1" s="237"/>
      <c r="T1" s="237"/>
      <c r="U1" s="237"/>
      <c r="V1" s="237"/>
      <c r="W1" s="237"/>
      <c r="X1" s="237"/>
      <c r="Y1" s="47"/>
      <c r="Z1" s="47"/>
      <c r="AA1" s="47"/>
    </row>
    <row r="2" spans="1:31" ht="19.5" customHeight="1" thickBot="1" x14ac:dyDescent="0.4">
      <c r="A2" s="94"/>
      <c r="B2" s="248" t="str">
        <f>Tulot!B2</f>
        <v xml:space="preserve">Tositteet digimuodossa?--&gt; numeroin tiedostot (X)
</v>
      </c>
      <c r="C2" s="248"/>
      <c r="D2" s="83" t="str">
        <f>IF(Tulot!D2&lt;&gt;"",Tulot!D2,"")</f>
        <v/>
      </c>
      <c r="E2" s="89"/>
      <c r="F2" s="100"/>
      <c r="G2" s="89"/>
      <c r="H2" s="101"/>
      <c r="N2" s="95"/>
      <c r="O2" s="95"/>
      <c r="P2" s="95"/>
      <c r="Q2" s="47"/>
      <c r="R2" s="47"/>
      <c r="S2" s="47"/>
      <c r="T2" s="47"/>
      <c r="U2" s="47"/>
      <c r="V2" s="47"/>
      <c r="W2" s="47"/>
      <c r="X2" s="47"/>
      <c r="Y2" s="47"/>
      <c r="Z2" s="47"/>
      <c r="AA2" s="47"/>
    </row>
    <row r="3" spans="1:31" ht="16.5" thickBot="1" x14ac:dyDescent="0.3">
      <c r="A3" s="93" t="str">
        <f>IF(AND(Tulot!D2="x",A293&gt;0),"Viimeisin tositenro: "&amp;TEXT(A293,"#.")&amp;" Seuraava MENON tositenro: "&amp;TEXT(A293,"#")+1,IF(AND(Tulot!D2="x",A293=0),"Seuraava MENON tositenro: "&amp;TEXT(A294,"#"),"Seuraava MENON tositenro: "&amp;TEXT(A292,"#")+1))</f>
        <v>Seuraava MENON tositenro: 2</v>
      </c>
      <c r="C3" s="2"/>
      <c r="F3" s="239" t="s">
        <v>20</v>
      </c>
      <c r="G3" s="240"/>
      <c r="H3" s="240"/>
      <c r="I3" s="240"/>
      <c r="J3" s="240"/>
      <c r="K3" s="241"/>
      <c r="L3" s="31" t="s">
        <v>14</v>
      </c>
      <c r="M3" s="35" t="s">
        <v>122</v>
      </c>
      <c r="N3" s="34" t="s">
        <v>4</v>
      </c>
      <c r="O3" s="240" t="str">
        <f>"ALV netto "&amp;TEXT($F$4,"0,0%")&amp;","&amp;TEXT(I4,"0,0%")</f>
        <v>ALV netto 25,5%,24,0%</v>
      </c>
      <c r="P3" s="241"/>
      <c r="Q3" s="245" t="str">
        <f>"ALV netto "&amp;TEXT(G4,"0,0 % ")&amp;TEXT(J4,"0,0 %")</f>
        <v>ALV netto 13,5 % 14,0 %</v>
      </c>
      <c r="R3" s="246"/>
      <c r="S3" s="247"/>
      <c r="T3" s="117" t="str">
        <f>"ALV netto "&amp;TEXT(H4,"# %")</f>
        <v>ALV netto 10 %</v>
      </c>
      <c r="U3" s="34" t="s">
        <v>355</v>
      </c>
      <c r="V3" s="118" t="s">
        <v>6</v>
      </c>
      <c r="W3" s="119" t="s">
        <v>7</v>
      </c>
      <c r="X3" s="32" t="s">
        <v>12</v>
      </c>
      <c r="Y3" s="251" t="s">
        <v>140</v>
      </c>
      <c r="Z3" s="252"/>
      <c r="AA3" s="253" t="s">
        <v>334</v>
      </c>
      <c r="AB3" s="22" t="s">
        <v>16</v>
      </c>
      <c r="AC3" s="66"/>
    </row>
    <row r="4" spans="1:31" ht="30" customHeight="1" thickBot="1" x14ac:dyDescent="0.3">
      <c r="A4" s="186" t="s">
        <v>0</v>
      </c>
      <c r="B4" s="9" t="s">
        <v>133</v>
      </c>
      <c r="C4" s="9" t="s">
        <v>1</v>
      </c>
      <c r="D4" s="9" t="s">
        <v>3</v>
      </c>
      <c r="E4" s="12" t="s">
        <v>13</v>
      </c>
      <c r="F4" s="215">
        <f>Tulot!F4</f>
        <v>0.255</v>
      </c>
      <c r="G4" s="215">
        <f>Tulot!G4</f>
        <v>0.13500000000000001</v>
      </c>
      <c r="H4" s="215">
        <f>Tulot!H4</f>
        <v>0.1</v>
      </c>
      <c r="I4" s="215">
        <f>Tulot!I4</f>
        <v>0.24</v>
      </c>
      <c r="J4" s="215">
        <f>Tulot!J4</f>
        <v>0.14000000000000001</v>
      </c>
      <c r="K4" s="215">
        <f>Tulot!K4</f>
        <v>0</v>
      </c>
      <c r="L4" s="30" t="s">
        <v>15</v>
      </c>
      <c r="M4" s="214" t="s">
        <v>342</v>
      </c>
      <c r="N4" s="14" t="s">
        <v>185</v>
      </c>
      <c r="O4" s="249" t="s">
        <v>186</v>
      </c>
      <c r="P4" s="250"/>
      <c r="Q4" s="255" t="s">
        <v>292</v>
      </c>
      <c r="R4" s="256"/>
      <c r="S4" s="257"/>
      <c r="T4" s="10" t="s">
        <v>212</v>
      </c>
      <c r="U4" s="10" t="s">
        <v>213</v>
      </c>
      <c r="V4" s="10" t="s">
        <v>214</v>
      </c>
      <c r="W4" s="15" t="s">
        <v>215</v>
      </c>
      <c r="X4" s="18" t="s">
        <v>188</v>
      </c>
      <c r="Y4" s="92" t="s">
        <v>141</v>
      </c>
      <c r="Z4" s="197" t="s">
        <v>98</v>
      </c>
      <c r="AA4" s="254"/>
      <c r="AB4" s="201" t="s">
        <v>17</v>
      </c>
      <c r="AC4" s="203" t="s">
        <v>336</v>
      </c>
      <c r="AD4" s="202" t="s">
        <v>131</v>
      </c>
    </row>
    <row r="5" spans="1:31" ht="15.75" thickBot="1" x14ac:dyDescent="0.3">
      <c r="A5" s="23">
        <v>1</v>
      </c>
      <c r="B5" s="24"/>
      <c r="C5" s="25"/>
      <c r="D5" s="16">
        <v>0</v>
      </c>
      <c r="E5" s="182">
        <v>0.255</v>
      </c>
      <c r="F5" s="8">
        <f t="shared" ref="F5:F178" si="0">IF(AND($D5&gt;0,$E5=$F$4),($D5-($D5/(100%+$F$4)/100%)),0)</f>
        <v>0</v>
      </c>
      <c r="G5" s="8">
        <f t="shared" ref="G5:G178" si="1">IF(AND($D5&gt;0,$E5=$G$4),($D5-($D5/(100%+$G$4)/100%)),0)</f>
        <v>0</v>
      </c>
      <c r="H5" s="8">
        <f t="shared" ref="H5:H178" si="2">IF(AND($D5&gt;0,$E5=$H$4),($D5-($D5/(100%+$H$4)/100%)),0)</f>
        <v>0</v>
      </c>
      <c r="I5" s="8">
        <f>IF(AND($D5&gt;0,$E5=$I$4),($D5-($D5/(100%+$I$4)/100%)),0)</f>
        <v>0</v>
      </c>
      <c r="J5" s="8">
        <f>IF(AND($D5&gt;0,$E5=$J$4),($D5-($D5/(100%+$J$4)/100%)),0)</f>
        <v>0</v>
      </c>
      <c r="K5" s="8">
        <f>IF(AND($D5&gt;0,$E5=$K$4),($D5-($D5/(100%+$K$4)/100%)),0)</f>
        <v>0</v>
      </c>
      <c r="L5" s="19">
        <f>D5-(SUM(F5:K5))-SUM(N5:AA5)</f>
        <v>0</v>
      </c>
      <c r="M5" s="50">
        <v>4830</v>
      </c>
      <c r="N5" s="60"/>
      <c r="O5" s="60"/>
      <c r="P5" s="60"/>
      <c r="Q5" s="60"/>
      <c r="R5" s="60">
        <v>0</v>
      </c>
      <c r="S5" s="60">
        <v>0</v>
      </c>
      <c r="T5" s="60">
        <v>0</v>
      </c>
      <c r="U5" s="60">
        <v>0</v>
      </c>
      <c r="V5" s="60"/>
      <c r="W5" s="60"/>
      <c r="X5" s="60">
        <v>0</v>
      </c>
      <c r="Y5" s="60">
        <v>0</v>
      </c>
      <c r="Z5" s="198"/>
      <c r="AA5" s="198"/>
      <c r="AB5" s="196">
        <f>IF(D5&gt;0,D5-SUM(F5:K5),0)</f>
        <v>0</v>
      </c>
      <c r="AC5" s="204">
        <f>IF(D5&gt;0,SUM(N5:AA5),0)</f>
        <v>0</v>
      </c>
      <c r="AD5" s="204">
        <f>SUM(F5:K5)</f>
        <v>0</v>
      </c>
      <c r="AE5" t="str">
        <f>IF(SUM(N5:AA5)&lt;L5,"Kirjaus kesken",IF(SUM(N5:Z5,F5:K5)&gt;(D5+0.1),"Kirjauksessa näppäilyvirhe, yhteisumma ei täsmää",IF(L5&gt;0.1,"Kirjaus kesken","")))</f>
        <v/>
      </c>
    </row>
    <row r="6" spans="1:31" ht="15.75" thickBot="1" x14ac:dyDescent="0.3">
      <c r="A6" s="23"/>
      <c r="B6" s="24"/>
      <c r="C6" s="25"/>
      <c r="D6" s="16">
        <v>0</v>
      </c>
      <c r="E6" s="182">
        <v>0.255</v>
      </c>
      <c r="F6" s="8">
        <f t="shared" si="0"/>
        <v>0</v>
      </c>
      <c r="G6" s="8">
        <f t="shared" si="1"/>
        <v>0</v>
      </c>
      <c r="H6" s="8">
        <f t="shared" si="2"/>
        <v>0</v>
      </c>
      <c r="I6" s="8">
        <f t="shared" ref="I6:I211" si="3">IF(AND($D6&gt;0,$E6=$I$4),($D6-($D6/(100%+$I$4)/100%)),0)</f>
        <v>0</v>
      </c>
      <c r="J6" s="8">
        <f t="shared" ref="J6:J211" si="4">IF(AND($D6&gt;0,$E6=$J$4),($D6-($D6/(100%+$J$4)/100%)),0)</f>
        <v>0</v>
      </c>
      <c r="K6" s="8">
        <f t="shared" ref="K6:K211" si="5">IF(AND($D6&gt;0,$E6=$K$4),($D6-($D6/(100%+$K$4)/100%)),0)</f>
        <v>0</v>
      </c>
      <c r="L6" s="19">
        <f t="shared" ref="L6:L69" si="6">D6-(SUM(F6:K6))-SUM(N6:AA6)</f>
        <v>0</v>
      </c>
      <c r="M6" s="50"/>
      <c r="N6" s="60"/>
      <c r="O6" s="60"/>
      <c r="P6" s="60"/>
      <c r="Q6" s="60"/>
      <c r="R6" s="60"/>
      <c r="S6" s="60">
        <v>0</v>
      </c>
      <c r="T6" s="60"/>
      <c r="U6" s="60"/>
      <c r="V6" s="60"/>
      <c r="W6" s="60"/>
      <c r="X6" s="60"/>
      <c r="Y6" s="62"/>
      <c r="Z6" s="198"/>
      <c r="AA6" s="198"/>
      <c r="AB6" s="20">
        <f>D6-SUM(F6:K6)</f>
        <v>0</v>
      </c>
      <c r="AC6" s="204">
        <f>IF(D6&gt;0,SUM(N6:AA6),0)</f>
        <v>0</v>
      </c>
      <c r="AD6" s="67">
        <f>SUM(F6:K6)</f>
        <v>0</v>
      </c>
      <c r="AE6" t="str">
        <f>IF(SUM(N6:AA6)&lt;L6,"Kirjaus kesken",IF(SUM(N6:Z6,F6:K6)&gt;(D6+0.1),"Kirjauksessa näppäilyvirhe, yhteisumma ei täsmää",IF(L6&gt;0.1,"Kirjaus kesken","")))</f>
        <v/>
      </c>
    </row>
    <row r="7" spans="1:31" ht="15.75" thickBot="1" x14ac:dyDescent="0.3">
      <c r="A7" s="23"/>
      <c r="B7" s="24"/>
      <c r="C7" s="25"/>
      <c r="D7" s="16">
        <v>0</v>
      </c>
      <c r="E7" s="182">
        <v>0.255</v>
      </c>
      <c r="F7" s="8">
        <f t="shared" si="0"/>
        <v>0</v>
      </c>
      <c r="G7" s="8">
        <f t="shared" si="1"/>
        <v>0</v>
      </c>
      <c r="H7" s="8">
        <f t="shared" si="2"/>
        <v>0</v>
      </c>
      <c r="I7" s="8">
        <f t="shared" si="3"/>
        <v>0</v>
      </c>
      <c r="J7" s="8">
        <f t="shared" si="4"/>
        <v>0</v>
      </c>
      <c r="K7" s="8">
        <f t="shared" si="5"/>
        <v>0</v>
      </c>
      <c r="L7" s="19">
        <f t="shared" si="6"/>
        <v>0</v>
      </c>
      <c r="M7" s="50"/>
      <c r="N7" s="60"/>
      <c r="O7" s="60"/>
      <c r="P7" s="60"/>
      <c r="Q7" s="60"/>
      <c r="R7" s="60"/>
      <c r="S7" s="60"/>
      <c r="T7" s="60"/>
      <c r="U7" s="60"/>
      <c r="V7" s="60"/>
      <c r="W7" s="60"/>
      <c r="X7" s="60"/>
      <c r="Y7" s="62"/>
      <c r="Z7" s="198"/>
      <c r="AA7" s="198"/>
      <c r="AB7" s="20">
        <f>D7-SUM(F7:K7)</f>
        <v>0</v>
      </c>
      <c r="AC7" s="204">
        <f>IF(D7&gt;0,SUM(N7:AA7),0)</f>
        <v>0</v>
      </c>
      <c r="AD7" s="67">
        <f t="shared" ref="AD7:AD69" si="7">SUM(F7:K7)</f>
        <v>0</v>
      </c>
      <c r="AE7" t="str">
        <f t="shared" ref="AE7:AE70" si="8">IF(SUM(N7:AA7)&lt;L7,"Kirjaus kesken",IF(SUM(N7:Z7,F7:K7)&gt;(D7+0.1),"Kirjauksessa näppäilyvirhe, yhteisumma ei täsmää",IF(L7&gt;0.1,"Kirjaus kesken","")))</f>
        <v/>
      </c>
    </row>
    <row r="8" spans="1:31" ht="15.75" thickBot="1" x14ac:dyDescent="0.3">
      <c r="A8" s="23"/>
      <c r="B8" s="24"/>
      <c r="C8" s="25"/>
      <c r="D8" s="16">
        <v>0</v>
      </c>
      <c r="E8" s="182">
        <v>0.255</v>
      </c>
      <c r="F8" s="8">
        <f t="shared" si="0"/>
        <v>0</v>
      </c>
      <c r="G8" s="8">
        <f t="shared" si="1"/>
        <v>0</v>
      </c>
      <c r="H8" s="8">
        <f t="shared" si="2"/>
        <v>0</v>
      </c>
      <c r="I8" s="8">
        <f t="shared" si="3"/>
        <v>0</v>
      </c>
      <c r="J8" s="8">
        <f t="shared" si="4"/>
        <v>0</v>
      </c>
      <c r="K8" s="8">
        <f t="shared" si="5"/>
        <v>0</v>
      </c>
      <c r="L8" s="19">
        <f t="shared" si="6"/>
        <v>0</v>
      </c>
      <c r="M8" s="50"/>
      <c r="N8" s="60"/>
      <c r="O8" s="60"/>
      <c r="P8" s="60"/>
      <c r="Q8" s="60"/>
      <c r="R8" s="60"/>
      <c r="S8" s="60"/>
      <c r="T8" s="60"/>
      <c r="U8" s="60"/>
      <c r="V8" s="60"/>
      <c r="W8" s="60"/>
      <c r="X8" s="60"/>
      <c r="Y8" s="62"/>
      <c r="Z8" s="198"/>
      <c r="AA8" s="198"/>
      <c r="AB8" s="20">
        <f t="shared" ref="AB8:AB69" si="9">D8-SUM(F8:K8)</f>
        <v>0</v>
      </c>
      <c r="AC8" s="204">
        <f t="shared" ref="AC8:AC70" si="10">IF(D8&gt;0,SUM(N8:AA8),0)</f>
        <v>0</v>
      </c>
      <c r="AD8" s="67">
        <f t="shared" si="7"/>
        <v>0</v>
      </c>
      <c r="AE8" t="str">
        <f t="shared" si="8"/>
        <v/>
      </c>
    </row>
    <row r="9" spans="1:31" ht="15.75" thickBot="1" x14ac:dyDescent="0.3">
      <c r="A9" s="23"/>
      <c r="B9" s="24"/>
      <c r="C9" s="25"/>
      <c r="D9" s="16">
        <v>0</v>
      </c>
      <c r="E9" s="182">
        <v>0.255</v>
      </c>
      <c r="F9" s="8">
        <f t="shared" si="0"/>
        <v>0</v>
      </c>
      <c r="G9" s="8">
        <f t="shared" si="1"/>
        <v>0</v>
      </c>
      <c r="H9" s="8">
        <f t="shared" si="2"/>
        <v>0</v>
      </c>
      <c r="I9" s="8">
        <f t="shared" si="3"/>
        <v>0</v>
      </c>
      <c r="J9" s="8">
        <f t="shared" si="4"/>
        <v>0</v>
      </c>
      <c r="K9" s="8">
        <f t="shared" si="5"/>
        <v>0</v>
      </c>
      <c r="L9" s="19">
        <f t="shared" si="6"/>
        <v>0</v>
      </c>
      <c r="M9" s="50"/>
      <c r="N9" s="60"/>
      <c r="O9" s="60"/>
      <c r="P9" s="60"/>
      <c r="Q9" s="60"/>
      <c r="R9" s="60"/>
      <c r="S9" s="60"/>
      <c r="T9" s="60"/>
      <c r="U9" s="60"/>
      <c r="V9" s="60"/>
      <c r="W9" s="60"/>
      <c r="X9" s="60"/>
      <c r="Y9" s="62"/>
      <c r="Z9" s="198"/>
      <c r="AA9" s="198"/>
      <c r="AB9" s="20">
        <f t="shared" si="9"/>
        <v>0</v>
      </c>
      <c r="AC9" s="204">
        <f t="shared" si="10"/>
        <v>0</v>
      </c>
      <c r="AD9" s="67">
        <f t="shared" si="7"/>
        <v>0</v>
      </c>
      <c r="AE9" t="str">
        <f t="shared" si="8"/>
        <v/>
      </c>
    </row>
    <row r="10" spans="1:31" ht="15.75" thickBot="1" x14ac:dyDescent="0.3">
      <c r="A10" s="23"/>
      <c r="B10" s="24"/>
      <c r="C10" s="25"/>
      <c r="D10" s="16">
        <v>0</v>
      </c>
      <c r="E10" s="182">
        <v>0.255</v>
      </c>
      <c r="F10" s="8">
        <f t="shared" si="0"/>
        <v>0</v>
      </c>
      <c r="G10" s="8">
        <f t="shared" si="1"/>
        <v>0</v>
      </c>
      <c r="H10" s="8">
        <f t="shared" si="2"/>
        <v>0</v>
      </c>
      <c r="I10" s="8">
        <f t="shared" si="3"/>
        <v>0</v>
      </c>
      <c r="J10" s="8">
        <f t="shared" si="4"/>
        <v>0</v>
      </c>
      <c r="K10" s="8">
        <f t="shared" si="5"/>
        <v>0</v>
      </c>
      <c r="L10" s="19">
        <f t="shared" si="6"/>
        <v>0</v>
      </c>
      <c r="M10" s="50"/>
      <c r="N10" s="60"/>
      <c r="O10" s="60"/>
      <c r="P10" s="60"/>
      <c r="Q10" s="60"/>
      <c r="R10" s="60"/>
      <c r="S10" s="60"/>
      <c r="T10" s="60"/>
      <c r="U10" s="60"/>
      <c r="V10" s="60"/>
      <c r="W10" s="60"/>
      <c r="X10" s="60"/>
      <c r="Y10" s="62"/>
      <c r="Z10" s="198"/>
      <c r="AA10" s="198"/>
      <c r="AB10" s="20">
        <f t="shared" si="9"/>
        <v>0</v>
      </c>
      <c r="AC10" s="204">
        <f t="shared" si="10"/>
        <v>0</v>
      </c>
      <c r="AD10" s="67">
        <f t="shared" si="7"/>
        <v>0</v>
      </c>
      <c r="AE10" t="str">
        <f t="shared" si="8"/>
        <v/>
      </c>
    </row>
    <row r="11" spans="1:31" ht="15.75" thickBot="1" x14ac:dyDescent="0.3">
      <c r="A11" s="23"/>
      <c r="B11" s="24"/>
      <c r="C11" s="25"/>
      <c r="D11" s="16">
        <v>0</v>
      </c>
      <c r="E11" s="182">
        <v>0.255</v>
      </c>
      <c r="F11" s="8">
        <f t="shared" si="0"/>
        <v>0</v>
      </c>
      <c r="G11" s="8">
        <f t="shared" si="1"/>
        <v>0</v>
      </c>
      <c r="H11" s="8">
        <f t="shared" si="2"/>
        <v>0</v>
      </c>
      <c r="I11" s="8">
        <f t="shared" si="3"/>
        <v>0</v>
      </c>
      <c r="J11" s="8">
        <f t="shared" si="4"/>
        <v>0</v>
      </c>
      <c r="K11" s="8">
        <f t="shared" si="5"/>
        <v>0</v>
      </c>
      <c r="L11" s="19">
        <f t="shared" si="6"/>
        <v>0</v>
      </c>
      <c r="M11" s="50"/>
      <c r="N11" s="60"/>
      <c r="O11" s="60"/>
      <c r="P11" s="60"/>
      <c r="Q11" s="60"/>
      <c r="R11" s="60"/>
      <c r="S11" s="60"/>
      <c r="T11" s="60"/>
      <c r="U11" s="60"/>
      <c r="V11" s="60"/>
      <c r="W11" s="60"/>
      <c r="X11" s="60"/>
      <c r="Y11" s="62"/>
      <c r="Z11" s="198"/>
      <c r="AA11" s="198"/>
      <c r="AB11" s="20">
        <f t="shared" si="9"/>
        <v>0</v>
      </c>
      <c r="AC11" s="204">
        <f t="shared" si="10"/>
        <v>0</v>
      </c>
      <c r="AD11" s="67">
        <f t="shared" si="7"/>
        <v>0</v>
      </c>
      <c r="AE11" t="str">
        <f t="shared" si="8"/>
        <v/>
      </c>
    </row>
    <row r="12" spans="1:31" ht="15.75" thickBot="1" x14ac:dyDescent="0.3">
      <c r="A12" s="23"/>
      <c r="B12" s="24"/>
      <c r="C12" s="25"/>
      <c r="D12" s="16">
        <v>0</v>
      </c>
      <c r="E12" s="182">
        <v>0.255</v>
      </c>
      <c r="F12" s="8">
        <f t="shared" si="0"/>
        <v>0</v>
      </c>
      <c r="G12" s="8">
        <f t="shared" si="1"/>
        <v>0</v>
      </c>
      <c r="H12" s="8">
        <f t="shared" si="2"/>
        <v>0</v>
      </c>
      <c r="I12" s="8">
        <f t="shared" si="3"/>
        <v>0</v>
      </c>
      <c r="J12" s="8">
        <f t="shared" si="4"/>
        <v>0</v>
      </c>
      <c r="K12" s="8">
        <f t="shared" si="5"/>
        <v>0</v>
      </c>
      <c r="L12" s="19">
        <f t="shared" si="6"/>
        <v>0</v>
      </c>
      <c r="M12" s="50"/>
      <c r="N12" s="60"/>
      <c r="O12" s="60"/>
      <c r="P12" s="60"/>
      <c r="Q12" s="60"/>
      <c r="R12" s="60"/>
      <c r="S12" s="60"/>
      <c r="T12" s="60"/>
      <c r="U12" s="60"/>
      <c r="V12" s="60"/>
      <c r="W12" s="60"/>
      <c r="X12" s="60"/>
      <c r="Y12" s="62"/>
      <c r="Z12" s="198"/>
      <c r="AA12" s="198"/>
      <c r="AB12" s="20">
        <f t="shared" si="9"/>
        <v>0</v>
      </c>
      <c r="AC12" s="204">
        <f t="shared" si="10"/>
        <v>0</v>
      </c>
      <c r="AD12" s="67">
        <f t="shared" si="7"/>
        <v>0</v>
      </c>
      <c r="AE12" t="str">
        <f t="shared" si="8"/>
        <v/>
      </c>
    </row>
    <row r="13" spans="1:31" ht="15.75" thickBot="1" x14ac:dyDescent="0.3">
      <c r="A13" s="23"/>
      <c r="B13" s="24"/>
      <c r="C13" s="25"/>
      <c r="D13" s="16">
        <v>0</v>
      </c>
      <c r="E13" s="182">
        <v>0.255</v>
      </c>
      <c r="F13" s="8">
        <f t="shared" si="0"/>
        <v>0</v>
      </c>
      <c r="G13" s="8">
        <f t="shared" si="1"/>
        <v>0</v>
      </c>
      <c r="H13" s="8">
        <f t="shared" si="2"/>
        <v>0</v>
      </c>
      <c r="I13" s="8">
        <f t="shared" si="3"/>
        <v>0</v>
      </c>
      <c r="J13" s="8">
        <f t="shared" si="4"/>
        <v>0</v>
      </c>
      <c r="K13" s="8">
        <f t="shared" si="5"/>
        <v>0</v>
      </c>
      <c r="L13" s="19">
        <f t="shared" si="6"/>
        <v>0</v>
      </c>
      <c r="M13" s="50"/>
      <c r="N13" s="60"/>
      <c r="O13" s="60"/>
      <c r="P13" s="60"/>
      <c r="Q13" s="60"/>
      <c r="R13" s="60"/>
      <c r="S13" s="60"/>
      <c r="T13" s="60"/>
      <c r="U13" s="60"/>
      <c r="V13" s="60"/>
      <c r="W13" s="60"/>
      <c r="X13" s="60"/>
      <c r="Y13" s="62"/>
      <c r="Z13" s="198"/>
      <c r="AA13" s="198"/>
      <c r="AB13" s="20">
        <f t="shared" si="9"/>
        <v>0</v>
      </c>
      <c r="AC13" s="204">
        <f t="shared" si="10"/>
        <v>0</v>
      </c>
      <c r="AD13" s="67">
        <f t="shared" si="7"/>
        <v>0</v>
      </c>
      <c r="AE13" t="str">
        <f t="shared" si="8"/>
        <v/>
      </c>
    </row>
    <row r="14" spans="1:31" ht="15.75" thickBot="1" x14ac:dyDescent="0.3">
      <c r="A14" s="23"/>
      <c r="B14" s="24"/>
      <c r="C14" s="25"/>
      <c r="D14" s="16">
        <v>0</v>
      </c>
      <c r="E14" s="182">
        <v>0.255</v>
      </c>
      <c r="F14" s="8">
        <f t="shared" si="0"/>
        <v>0</v>
      </c>
      <c r="G14" s="8">
        <f t="shared" si="1"/>
        <v>0</v>
      </c>
      <c r="H14" s="8">
        <f t="shared" si="2"/>
        <v>0</v>
      </c>
      <c r="I14" s="8">
        <f t="shared" si="3"/>
        <v>0</v>
      </c>
      <c r="J14" s="8">
        <f t="shared" si="4"/>
        <v>0</v>
      </c>
      <c r="K14" s="8">
        <f t="shared" si="5"/>
        <v>0</v>
      </c>
      <c r="L14" s="19">
        <f t="shared" si="6"/>
        <v>0</v>
      </c>
      <c r="M14" s="50"/>
      <c r="N14" s="60"/>
      <c r="O14" s="60"/>
      <c r="P14" s="60"/>
      <c r="Q14" s="60"/>
      <c r="R14" s="60"/>
      <c r="S14" s="60"/>
      <c r="T14" s="60"/>
      <c r="U14" s="60"/>
      <c r="V14" s="60"/>
      <c r="W14" s="60"/>
      <c r="X14" s="60"/>
      <c r="Y14" s="62"/>
      <c r="Z14" s="198"/>
      <c r="AA14" s="198"/>
      <c r="AB14" s="20">
        <f t="shared" si="9"/>
        <v>0</v>
      </c>
      <c r="AC14" s="204">
        <f t="shared" si="10"/>
        <v>0</v>
      </c>
      <c r="AD14" s="67">
        <f t="shared" si="7"/>
        <v>0</v>
      </c>
      <c r="AE14" t="str">
        <f t="shared" si="8"/>
        <v/>
      </c>
    </row>
    <row r="15" spans="1:31" ht="15.75" thickBot="1" x14ac:dyDescent="0.3">
      <c r="A15" s="23"/>
      <c r="B15" s="24"/>
      <c r="C15" s="25"/>
      <c r="D15" s="16">
        <v>0</v>
      </c>
      <c r="E15" s="182">
        <v>0.255</v>
      </c>
      <c r="F15" s="8">
        <f t="shared" si="0"/>
        <v>0</v>
      </c>
      <c r="G15" s="8">
        <f t="shared" si="1"/>
        <v>0</v>
      </c>
      <c r="H15" s="8">
        <f t="shared" si="2"/>
        <v>0</v>
      </c>
      <c r="I15" s="8">
        <f t="shared" si="3"/>
        <v>0</v>
      </c>
      <c r="J15" s="8">
        <f t="shared" si="4"/>
        <v>0</v>
      </c>
      <c r="K15" s="8">
        <f t="shared" si="5"/>
        <v>0</v>
      </c>
      <c r="L15" s="19">
        <f t="shared" si="6"/>
        <v>0</v>
      </c>
      <c r="M15" s="50"/>
      <c r="N15" s="60"/>
      <c r="O15" s="60"/>
      <c r="P15" s="60"/>
      <c r="Q15" s="60"/>
      <c r="R15" s="60"/>
      <c r="S15" s="60"/>
      <c r="T15" s="60"/>
      <c r="U15" s="60"/>
      <c r="V15" s="60"/>
      <c r="W15" s="60"/>
      <c r="X15" s="60"/>
      <c r="Y15" s="62"/>
      <c r="Z15" s="198"/>
      <c r="AA15" s="198"/>
      <c r="AB15" s="20">
        <f t="shared" si="9"/>
        <v>0</v>
      </c>
      <c r="AC15" s="204">
        <f t="shared" si="10"/>
        <v>0</v>
      </c>
      <c r="AD15" s="67">
        <f t="shared" si="7"/>
        <v>0</v>
      </c>
      <c r="AE15" t="str">
        <f t="shared" si="8"/>
        <v/>
      </c>
    </row>
    <row r="16" spans="1:31" ht="15.75" thickBot="1" x14ac:dyDescent="0.3">
      <c r="A16" s="23"/>
      <c r="B16" s="24"/>
      <c r="C16" s="25"/>
      <c r="D16" s="16">
        <v>0</v>
      </c>
      <c r="E16" s="182">
        <v>0.255</v>
      </c>
      <c r="F16" s="8">
        <f t="shared" si="0"/>
        <v>0</v>
      </c>
      <c r="G16" s="8">
        <f t="shared" si="1"/>
        <v>0</v>
      </c>
      <c r="H16" s="8">
        <f t="shared" si="2"/>
        <v>0</v>
      </c>
      <c r="I16" s="8">
        <f t="shared" si="3"/>
        <v>0</v>
      </c>
      <c r="J16" s="8">
        <f t="shared" si="4"/>
        <v>0</v>
      </c>
      <c r="K16" s="8">
        <f t="shared" si="5"/>
        <v>0</v>
      </c>
      <c r="L16" s="19">
        <f t="shared" si="6"/>
        <v>0</v>
      </c>
      <c r="M16" s="50"/>
      <c r="N16" s="60"/>
      <c r="O16" s="60"/>
      <c r="P16" s="60"/>
      <c r="Q16" s="60"/>
      <c r="R16" s="60"/>
      <c r="S16" s="60"/>
      <c r="T16" s="60"/>
      <c r="U16" s="60"/>
      <c r="V16" s="60"/>
      <c r="W16" s="60"/>
      <c r="X16" s="60"/>
      <c r="Y16" s="62"/>
      <c r="Z16" s="198"/>
      <c r="AA16" s="198"/>
      <c r="AB16" s="20">
        <f t="shared" si="9"/>
        <v>0</v>
      </c>
      <c r="AC16" s="204">
        <f t="shared" si="10"/>
        <v>0</v>
      </c>
      <c r="AD16" s="67">
        <f t="shared" si="7"/>
        <v>0</v>
      </c>
      <c r="AE16" t="str">
        <f t="shared" si="8"/>
        <v/>
      </c>
    </row>
    <row r="17" spans="1:31" ht="15.75" thickBot="1" x14ac:dyDescent="0.3">
      <c r="A17" s="23"/>
      <c r="B17" s="24"/>
      <c r="C17" s="25"/>
      <c r="D17" s="16">
        <v>0</v>
      </c>
      <c r="E17" s="182">
        <v>0.255</v>
      </c>
      <c r="F17" s="8">
        <f t="shared" si="0"/>
        <v>0</v>
      </c>
      <c r="G17" s="8">
        <f t="shared" si="1"/>
        <v>0</v>
      </c>
      <c r="H17" s="8">
        <f t="shared" si="2"/>
        <v>0</v>
      </c>
      <c r="I17" s="8">
        <f t="shared" si="3"/>
        <v>0</v>
      </c>
      <c r="J17" s="8">
        <f t="shared" si="4"/>
        <v>0</v>
      </c>
      <c r="K17" s="8">
        <f t="shared" si="5"/>
        <v>0</v>
      </c>
      <c r="L17" s="19">
        <f t="shared" si="6"/>
        <v>0</v>
      </c>
      <c r="M17" s="50"/>
      <c r="N17" s="60"/>
      <c r="O17" s="60"/>
      <c r="P17" s="60"/>
      <c r="Q17" s="60"/>
      <c r="R17" s="60"/>
      <c r="S17" s="60"/>
      <c r="T17" s="60"/>
      <c r="U17" s="60"/>
      <c r="V17" s="60"/>
      <c r="W17" s="60"/>
      <c r="X17" s="60"/>
      <c r="Y17" s="62"/>
      <c r="Z17" s="198"/>
      <c r="AA17" s="198"/>
      <c r="AB17" s="20">
        <f t="shared" si="9"/>
        <v>0</v>
      </c>
      <c r="AC17" s="204">
        <f t="shared" si="10"/>
        <v>0</v>
      </c>
      <c r="AD17" s="67">
        <f t="shared" si="7"/>
        <v>0</v>
      </c>
      <c r="AE17" t="str">
        <f t="shared" si="8"/>
        <v/>
      </c>
    </row>
    <row r="18" spans="1:31" ht="15.75" thickBot="1" x14ac:dyDescent="0.3">
      <c r="A18" s="23"/>
      <c r="B18" s="24"/>
      <c r="C18" s="25"/>
      <c r="D18" s="16">
        <v>0</v>
      </c>
      <c r="E18" s="182">
        <v>0.255</v>
      </c>
      <c r="F18" s="8">
        <f t="shared" si="0"/>
        <v>0</v>
      </c>
      <c r="G18" s="8">
        <f t="shared" si="1"/>
        <v>0</v>
      </c>
      <c r="H18" s="8">
        <f t="shared" si="2"/>
        <v>0</v>
      </c>
      <c r="I18" s="8">
        <f t="shared" si="3"/>
        <v>0</v>
      </c>
      <c r="J18" s="8">
        <f t="shared" si="4"/>
        <v>0</v>
      </c>
      <c r="K18" s="8">
        <f t="shared" si="5"/>
        <v>0</v>
      </c>
      <c r="L18" s="19">
        <f t="shared" si="6"/>
        <v>0</v>
      </c>
      <c r="M18" s="50"/>
      <c r="N18" s="60"/>
      <c r="O18" s="60"/>
      <c r="P18" s="60"/>
      <c r="Q18" s="60"/>
      <c r="R18" s="60"/>
      <c r="S18" s="60"/>
      <c r="T18" s="60"/>
      <c r="U18" s="60"/>
      <c r="V18" s="60"/>
      <c r="W18" s="60"/>
      <c r="X18" s="60"/>
      <c r="Y18" s="62"/>
      <c r="Z18" s="198"/>
      <c r="AA18" s="198"/>
      <c r="AB18" s="20">
        <f t="shared" si="9"/>
        <v>0</v>
      </c>
      <c r="AC18" s="204">
        <f t="shared" si="10"/>
        <v>0</v>
      </c>
      <c r="AD18" s="67">
        <f t="shared" si="7"/>
        <v>0</v>
      </c>
      <c r="AE18" t="str">
        <f t="shared" si="8"/>
        <v/>
      </c>
    </row>
    <row r="19" spans="1:31" ht="15.75" thickBot="1" x14ac:dyDescent="0.3">
      <c r="A19" s="23"/>
      <c r="B19" s="24"/>
      <c r="C19" s="25"/>
      <c r="D19" s="16">
        <v>0</v>
      </c>
      <c r="E19" s="182">
        <v>0.255</v>
      </c>
      <c r="F19" s="8">
        <f t="shared" si="0"/>
        <v>0</v>
      </c>
      <c r="G19" s="8">
        <f t="shared" si="1"/>
        <v>0</v>
      </c>
      <c r="H19" s="8">
        <f t="shared" si="2"/>
        <v>0</v>
      </c>
      <c r="I19" s="8">
        <f t="shared" si="3"/>
        <v>0</v>
      </c>
      <c r="J19" s="8">
        <f t="shared" si="4"/>
        <v>0</v>
      </c>
      <c r="K19" s="8">
        <f t="shared" si="5"/>
        <v>0</v>
      </c>
      <c r="L19" s="19">
        <f t="shared" si="6"/>
        <v>0</v>
      </c>
      <c r="M19" s="50"/>
      <c r="N19" s="60"/>
      <c r="O19" s="60"/>
      <c r="P19" s="60"/>
      <c r="Q19" s="60"/>
      <c r="R19" s="60"/>
      <c r="S19" s="60"/>
      <c r="T19" s="60"/>
      <c r="U19" s="60"/>
      <c r="V19" s="60"/>
      <c r="W19" s="60"/>
      <c r="X19" s="60"/>
      <c r="Y19" s="62"/>
      <c r="Z19" s="198"/>
      <c r="AA19" s="198"/>
      <c r="AB19" s="20">
        <f t="shared" si="9"/>
        <v>0</v>
      </c>
      <c r="AC19" s="204">
        <f t="shared" si="10"/>
        <v>0</v>
      </c>
      <c r="AD19" s="67">
        <f t="shared" si="7"/>
        <v>0</v>
      </c>
      <c r="AE19" t="str">
        <f t="shared" si="8"/>
        <v/>
      </c>
    </row>
    <row r="20" spans="1:31" ht="15.75" thickBot="1" x14ac:dyDescent="0.3">
      <c r="A20" s="23"/>
      <c r="B20" s="24"/>
      <c r="C20" s="25"/>
      <c r="D20" s="16">
        <v>0</v>
      </c>
      <c r="E20" s="182">
        <v>0.255</v>
      </c>
      <c r="F20" s="8">
        <f t="shared" si="0"/>
        <v>0</v>
      </c>
      <c r="G20" s="8">
        <f t="shared" si="1"/>
        <v>0</v>
      </c>
      <c r="H20" s="8">
        <f t="shared" si="2"/>
        <v>0</v>
      </c>
      <c r="I20" s="8">
        <f t="shared" si="3"/>
        <v>0</v>
      </c>
      <c r="J20" s="8">
        <f t="shared" si="4"/>
        <v>0</v>
      </c>
      <c r="K20" s="8">
        <f t="shared" si="5"/>
        <v>0</v>
      </c>
      <c r="L20" s="19">
        <f t="shared" si="6"/>
        <v>0</v>
      </c>
      <c r="M20" s="50"/>
      <c r="N20" s="60"/>
      <c r="O20" s="60"/>
      <c r="P20" s="60"/>
      <c r="Q20" s="60"/>
      <c r="R20" s="60"/>
      <c r="S20" s="60"/>
      <c r="T20" s="60"/>
      <c r="U20" s="60"/>
      <c r="V20" s="60"/>
      <c r="W20" s="60"/>
      <c r="X20" s="60"/>
      <c r="Y20" s="62"/>
      <c r="Z20" s="198"/>
      <c r="AA20" s="198"/>
      <c r="AB20" s="20">
        <f t="shared" si="9"/>
        <v>0</v>
      </c>
      <c r="AC20" s="204">
        <f t="shared" si="10"/>
        <v>0</v>
      </c>
      <c r="AD20" s="67">
        <f t="shared" si="7"/>
        <v>0</v>
      </c>
      <c r="AE20" t="str">
        <f t="shared" si="8"/>
        <v/>
      </c>
    </row>
    <row r="21" spans="1:31" ht="15.75" thickBot="1" x14ac:dyDescent="0.3">
      <c r="A21" s="23"/>
      <c r="B21" s="24"/>
      <c r="C21" s="25"/>
      <c r="D21" s="16">
        <v>0</v>
      </c>
      <c r="E21" s="182">
        <v>0.255</v>
      </c>
      <c r="F21" s="8">
        <f t="shared" si="0"/>
        <v>0</v>
      </c>
      <c r="G21" s="8">
        <f t="shared" si="1"/>
        <v>0</v>
      </c>
      <c r="H21" s="8">
        <f t="shared" si="2"/>
        <v>0</v>
      </c>
      <c r="I21" s="8">
        <f t="shared" si="3"/>
        <v>0</v>
      </c>
      <c r="J21" s="8">
        <f t="shared" si="4"/>
        <v>0</v>
      </c>
      <c r="K21" s="8">
        <f t="shared" si="5"/>
        <v>0</v>
      </c>
      <c r="L21" s="19">
        <f t="shared" si="6"/>
        <v>0</v>
      </c>
      <c r="M21" s="50"/>
      <c r="N21" s="60"/>
      <c r="O21" s="60"/>
      <c r="P21" s="60"/>
      <c r="Q21" s="60"/>
      <c r="R21" s="60"/>
      <c r="S21" s="60"/>
      <c r="T21" s="60"/>
      <c r="U21" s="60"/>
      <c r="V21" s="60"/>
      <c r="W21" s="60"/>
      <c r="X21" s="60"/>
      <c r="Y21" s="62"/>
      <c r="Z21" s="198"/>
      <c r="AA21" s="198"/>
      <c r="AB21" s="20">
        <f t="shared" si="9"/>
        <v>0</v>
      </c>
      <c r="AC21" s="204">
        <f t="shared" si="10"/>
        <v>0</v>
      </c>
      <c r="AD21" s="67">
        <f t="shared" si="7"/>
        <v>0</v>
      </c>
      <c r="AE21" t="str">
        <f t="shared" si="8"/>
        <v/>
      </c>
    </row>
    <row r="22" spans="1:31" ht="15.75" thickBot="1" x14ac:dyDescent="0.3">
      <c r="A22" s="23"/>
      <c r="B22" s="24"/>
      <c r="C22" s="25"/>
      <c r="D22" s="16">
        <v>0</v>
      </c>
      <c r="E22" s="182">
        <v>0.255</v>
      </c>
      <c r="F22" s="8">
        <f t="shared" si="0"/>
        <v>0</v>
      </c>
      <c r="G22" s="8">
        <f t="shared" si="1"/>
        <v>0</v>
      </c>
      <c r="H22" s="8">
        <f t="shared" si="2"/>
        <v>0</v>
      </c>
      <c r="I22" s="8">
        <f t="shared" si="3"/>
        <v>0</v>
      </c>
      <c r="J22" s="8">
        <f t="shared" si="4"/>
        <v>0</v>
      </c>
      <c r="K22" s="8">
        <f t="shared" si="5"/>
        <v>0</v>
      </c>
      <c r="L22" s="19">
        <f t="shared" si="6"/>
        <v>0</v>
      </c>
      <c r="M22" s="50"/>
      <c r="N22" s="60"/>
      <c r="O22" s="60"/>
      <c r="P22" s="60"/>
      <c r="Q22" s="60"/>
      <c r="R22" s="60"/>
      <c r="S22" s="60"/>
      <c r="T22" s="60"/>
      <c r="U22" s="60"/>
      <c r="V22" s="60"/>
      <c r="W22" s="60"/>
      <c r="X22" s="60"/>
      <c r="Y22" s="62"/>
      <c r="Z22" s="198"/>
      <c r="AA22" s="198"/>
      <c r="AB22" s="20">
        <f t="shared" si="9"/>
        <v>0</v>
      </c>
      <c r="AC22" s="204">
        <f t="shared" si="10"/>
        <v>0</v>
      </c>
      <c r="AD22" s="67">
        <f t="shared" si="7"/>
        <v>0</v>
      </c>
      <c r="AE22" t="str">
        <f t="shared" si="8"/>
        <v/>
      </c>
    </row>
    <row r="23" spans="1:31" ht="15.75" thickBot="1" x14ac:dyDescent="0.3">
      <c r="A23" s="23"/>
      <c r="B23" s="24"/>
      <c r="C23" s="25"/>
      <c r="D23" s="16">
        <v>0</v>
      </c>
      <c r="E23" s="182">
        <v>0.255</v>
      </c>
      <c r="F23" s="8">
        <f t="shared" si="0"/>
        <v>0</v>
      </c>
      <c r="G23" s="8">
        <f t="shared" si="1"/>
        <v>0</v>
      </c>
      <c r="H23" s="8">
        <f t="shared" si="2"/>
        <v>0</v>
      </c>
      <c r="I23" s="8">
        <f t="shared" si="3"/>
        <v>0</v>
      </c>
      <c r="J23" s="8">
        <f t="shared" si="4"/>
        <v>0</v>
      </c>
      <c r="K23" s="8">
        <f t="shared" si="5"/>
        <v>0</v>
      </c>
      <c r="L23" s="19">
        <f t="shared" si="6"/>
        <v>0</v>
      </c>
      <c r="M23" s="50"/>
      <c r="N23" s="60"/>
      <c r="O23" s="60"/>
      <c r="P23" s="60"/>
      <c r="Q23" s="60"/>
      <c r="R23" s="60"/>
      <c r="S23" s="60"/>
      <c r="T23" s="60"/>
      <c r="U23" s="60"/>
      <c r="V23" s="60"/>
      <c r="W23" s="60"/>
      <c r="X23" s="60"/>
      <c r="Y23" s="62"/>
      <c r="Z23" s="198"/>
      <c r="AA23" s="198"/>
      <c r="AB23" s="20">
        <f t="shared" si="9"/>
        <v>0</v>
      </c>
      <c r="AC23" s="204">
        <f t="shared" si="10"/>
        <v>0</v>
      </c>
      <c r="AD23" s="67">
        <f t="shared" si="7"/>
        <v>0</v>
      </c>
      <c r="AE23" t="str">
        <f t="shared" si="8"/>
        <v/>
      </c>
    </row>
    <row r="24" spans="1:31" ht="15.75" thickBot="1" x14ac:dyDescent="0.3">
      <c r="A24" s="23"/>
      <c r="B24" s="24"/>
      <c r="C24" s="25"/>
      <c r="D24" s="16">
        <v>0</v>
      </c>
      <c r="E24" s="182">
        <v>0.255</v>
      </c>
      <c r="F24" s="8">
        <f t="shared" si="0"/>
        <v>0</v>
      </c>
      <c r="G24" s="8">
        <f t="shared" si="1"/>
        <v>0</v>
      </c>
      <c r="H24" s="8">
        <f t="shared" si="2"/>
        <v>0</v>
      </c>
      <c r="I24" s="8">
        <f t="shared" si="3"/>
        <v>0</v>
      </c>
      <c r="J24" s="8">
        <f t="shared" si="4"/>
        <v>0</v>
      </c>
      <c r="K24" s="8">
        <f t="shared" si="5"/>
        <v>0</v>
      </c>
      <c r="L24" s="19">
        <f t="shared" si="6"/>
        <v>0</v>
      </c>
      <c r="M24" s="50"/>
      <c r="N24" s="60"/>
      <c r="O24" s="60"/>
      <c r="P24" s="60"/>
      <c r="Q24" s="60"/>
      <c r="R24" s="60"/>
      <c r="S24" s="60"/>
      <c r="T24" s="60"/>
      <c r="U24" s="60"/>
      <c r="V24" s="60"/>
      <c r="W24" s="60"/>
      <c r="X24" s="60"/>
      <c r="Y24" s="62"/>
      <c r="Z24" s="198"/>
      <c r="AA24" s="198"/>
      <c r="AB24" s="20">
        <f t="shared" si="9"/>
        <v>0</v>
      </c>
      <c r="AC24" s="204">
        <f t="shared" si="10"/>
        <v>0</v>
      </c>
      <c r="AD24" s="67">
        <f t="shared" si="7"/>
        <v>0</v>
      </c>
      <c r="AE24" t="str">
        <f t="shared" si="8"/>
        <v/>
      </c>
    </row>
    <row r="25" spans="1:31" ht="15.75" thickBot="1" x14ac:dyDescent="0.3">
      <c r="A25" s="23"/>
      <c r="B25" s="24"/>
      <c r="C25" s="25"/>
      <c r="D25" s="16">
        <v>0</v>
      </c>
      <c r="E25" s="182">
        <v>0.255</v>
      </c>
      <c r="F25" s="8">
        <f t="shared" si="0"/>
        <v>0</v>
      </c>
      <c r="G25" s="8">
        <f t="shared" si="1"/>
        <v>0</v>
      </c>
      <c r="H25" s="8">
        <f t="shared" si="2"/>
        <v>0</v>
      </c>
      <c r="I25" s="8">
        <f t="shared" si="3"/>
        <v>0</v>
      </c>
      <c r="J25" s="8">
        <f t="shared" si="4"/>
        <v>0</v>
      </c>
      <c r="K25" s="8">
        <f t="shared" si="5"/>
        <v>0</v>
      </c>
      <c r="L25" s="19">
        <f t="shared" si="6"/>
        <v>0</v>
      </c>
      <c r="M25" s="50"/>
      <c r="N25" s="60"/>
      <c r="O25" s="60"/>
      <c r="P25" s="60"/>
      <c r="Q25" s="60"/>
      <c r="R25" s="60"/>
      <c r="S25" s="60"/>
      <c r="T25" s="60"/>
      <c r="U25" s="60"/>
      <c r="V25" s="60"/>
      <c r="W25" s="60"/>
      <c r="X25" s="60"/>
      <c r="Y25" s="62"/>
      <c r="Z25" s="198"/>
      <c r="AA25" s="198"/>
      <c r="AB25" s="20">
        <f t="shared" si="9"/>
        <v>0</v>
      </c>
      <c r="AC25" s="204">
        <f t="shared" si="10"/>
        <v>0</v>
      </c>
      <c r="AD25" s="67">
        <f t="shared" si="7"/>
        <v>0</v>
      </c>
      <c r="AE25" t="str">
        <f t="shared" si="8"/>
        <v/>
      </c>
    </row>
    <row r="26" spans="1:31" ht="15.75" thickBot="1" x14ac:dyDescent="0.3">
      <c r="A26" s="23"/>
      <c r="B26" s="24"/>
      <c r="C26" s="25"/>
      <c r="D26" s="16">
        <v>0</v>
      </c>
      <c r="E26" s="182">
        <v>0.255</v>
      </c>
      <c r="F26" s="8">
        <f t="shared" si="0"/>
        <v>0</v>
      </c>
      <c r="G26" s="8">
        <f t="shared" si="1"/>
        <v>0</v>
      </c>
      <c r="H26" s="8">
        <f t="shared" si="2"/>
        <v>0</v>
      </c>
      <c r="I26" s="8">
        <f t="shared" si="3"/>
        <v>0</v>
      </c>
      <c r="J26" s="8">
        <f t="shared" si="4"/>
        <v>0</v>
      </c>
      <c r="K26" s="8">
        <f t="shared" si="5"/>
        <v>0</v>
      </c>
      <c r="L26" s="19">
        <f t="shared" si="6"/>
        <v>0</v>
      </c>
      <c r="M26" s="50"/>
      <c r="N26" s="60"/>
      <c r="O26" s="60"/>
      <c r="P26" s="60"/>
      <c r="Q26" s="60"/>
      <c r="R26" s="60"/>
      <c r="S26" s="60"/>
      <c r="T26" s="60"/>
      <c r="U26" s="60"/>
      <c r="V26" s="60"/>
      <c r="W26" s="60"/>
      <c r="X26" s="60"/>
      <c r="Y26" s="62"/>
      <c r="Z26" s="198"/>
      <c r="AA26" s="198"/>
      <c r="AB26" s="20">
        <f t="shared" si="9"/>
        <v>0</v>
      </c>
      <c r="AC26" s="204">
        <f t="shared" si="10"/>
        <v>0</v>
      </c>
      <c r="AD26" s="67">
        <f t="shared" si="7"/>
        <v>0</v>
      </c>
      <c r="AE26" t="str">
        <f t="shared" si="8"/>
        <v/>
      </c>
    </row>
    <row r="27" spans="1:31" ht="15.75" thickBot="1" x14ac:dyDescent="0.3">
      <c r="A27" s="23"/>
      <c r="B27" s="24"/>
      <c r="C27" s="25"/>
      <c r="D27" s="16">
        <v>0</v>
      </c>
      <c r="E27" s="182">
        <v>0.255</v>
      </c>
      <c r="F27" s="8">
        <f t="shared" si="0"/>
        <v>0</v>
      </c>
      <c r="G27" s="8">
        <f t="shared" si="1"/>
        <v>0</v>
      </c>
      <c r="H27" s="8">
        <f t="shared" si="2"/>
        <v>0</v>
      </c>
      <c r="I27" s="8">
        <f t="shared" si="3"/>
        <v>0</v>
      </c>
      <c r="J27" s="8">
        <f t="shared" si="4"/>
        <v>0</v>
      </c>
      <c r="K27" s="8">
        <f t="shared" si="5"/>
        <v>0</v>
      </c>
      <c r="L27" s="19">
        <f t="shared" si="6"/>
        <v>0</v>
      </c>
      <c r="M27" s="50"/>
      <c r="N27" s="60"/>
      <c r="O27" s="60"/>
      <c r="P27" s="60"/>
      <c r="Q27" s="60"/>
      <c r="R27" s="60"/>
      <c r="S27" s="60"/>
      <c r="T27" s="60"/>
      <c r="U27" s="60"/>
      <c r="V27" s="60"/>
      <c r="W27" s="60"/>
      <c r="X27" s="60"/>
      <c r="Y27" s="62"/>
      <c r="Z27" s="198"/>
      <c r="AA27" s="198"/>
      <c r="AB27" s="20">
        <f t="shared" si="9"/>
        <v>0</v>
      </c>
      <c r="AC27" s="204">
        <f t="shared" si="10"/>
        <v>0</v>
      </c>
      <c r="AD27" s="67">
        <f t="shared" si="7"/>
        <v>0</v>
      </c>
      <c r="AE27" t="str">
        <f t="shared" si="8"/>
        <v/>
      </c>
    </row>
    <row r="28" spans="1:31" ht="15.75" thickBot="1" x14ac:dyDescent="0.3">
      <c r="A28" s="23"/>
      <c r="B28" s="24"/>
      <c r="C28" s="25"/>
      <c r="D28" s="60">
        <v>0</v>
      </c>
      <c r="E28" s="182">
        <v>0.255</v>
      </c>
      <c r="F28" s="8">
        <f t="shared" si="0"/>
        <v>0</v>
      </c>
      <c r="G28" s="8">
        <f t="shared" si="1"/>
        <v>0</v>
      </c>
      <c r="H28" s="8">
        <f t="shared" si="2"/>
        <v>0</v>
      </c>
      <c r="I28" s="8">
        <f t="shared" si="3"/>
        <v>0</v>
      </c>
      <c r="J28" s="8">
        <f t="shared" si="4"/>
        <v>0</v>
      </c>
      <c r="K28" s="8">
        <f t="shared" si="5"/>
        <v>0</v>
      </c>
      <c r="L28" s="19">
        <f t="shared" si="6"/>
        <v>0</v>
      </c>
      <c r="M28" s="50"/>
      <c r="N28" s="60"/>
      <c r="O28" s="60"/>
      <c r="P28" s="60"/>
      <c r="Q28" s="60"/>
      <c r="R28" s="60"/>
      <c r="S28" s="60"/>
      <c r="T28" s="60"/>
      <c r="U28" s="60"/>
      <c r="V28" s="60"/>
      <c r="W28" s="60"/>
      <c r="X28" s="60"/>
      <c r="Y28" s="62"/>
      <c r="Z28" s="198"/>
      <c r="AA28" s="198"/>
      <c r="AB28" s="20">
        <f t="shared" si="9"/>
        <v>0</v>
      </c>
      <c r="AC28" s="204">
        <f t="shared" si="10"/>
        <v>0</v>
      </c>
      <c r="AD28" s="67">
        <f t="shared" si="7"/>
        <v>0</v>
      </c>
      <c r="AE28" t="str">
        <f t="shared" si="8"/>
        <v/>
      </c>
    </row>
    <row r="29" spans="1:31" ht="15.75" thickBot="1" x14ac:dyDescent="0.3">
      <c r="A29" s="23"/>
      <c r="B29" s="24"/>
      <c r="C29" s="25"/>
      <c r="D29" s="60">
        <v>0</v>
      </c>
      <c r="E29" s="182">
        <v>0.255</v>
      </c>
      <c r="F29" s="8">
        <f t="shared" si="0"/>
        <v>0</v>
      </c>
      <c r="G29" s="8">
        <f t="shared" si="1"/>
        <v>0</v>
      </c>
      <c r="H29" s="8">
        <f t="shared" si="2"/>
        <v>0</v>
      </c>
      <c r="I29" s="8">
        <f t="shared" si="3"/>
        <v>0</v>
      </c>
      <c r="J29" s="8">
        <f t="shared" si="4"/>
        <v>0</v>
      </c>
      <c r="K29" s="8">
        <f t="shared" si="5"/>
        <v>0</v>
      </c>
      <c r="L29" s="19">
        <f t="shared" si="6"/>
        <v>0</v>
      </c>
      <c r="M29" s="50"/>
      <c r="N29" s="60"/>
      <c r="O29" s="60"/>
      <c r="P29" s="60"/>
      <c r="Q29" s="60"/>
      <c r="R29" s="60"/>
      <c r="S29" s="60"/>
      <c r="T29" s="60"/>
      <c r="U29" s="60"/>
      <c r="V29" s="60"/>
      <c r="W29" s="60"/>
      <c r="X29" s="60"/>
      <c r="Y29" s="62"/>
      <c r="Z29" s="198"/>
      <c r="AA29" s="198"/>
      <c r="AB29" s="20">
        <f t="shared" si="9"/>
        <v>0</v>
      </c>
      <c r="AC29" s="204">
        <f t="shared" si="10"/>
        <v>0</v>
      </c>
      <c r="AD29" s="67">
        <f t="shared" si="7"/>
        <v>0</v>
      </c>
      <c r="AE29" t="str">
        <f t="shared" si="8"/>
        <v/>
      </c>
    </row>
    <row r="30" spans="1:31" ht="15.75" thickBot="1" x14ac:dyDescent="0.3">
      <c r="A30" s="23"/>
      <c r="B30" s="24"/>
      <c r="C30" s="25"/>
      <c r="D30" s="16">
        <v>0</v>
      </c>
      <c r="E30" s="182">
        <v>0.255</v>
      </c>
      <c r="F30" s="8">
        <f t="shared" si="0"/>
        <v>0</v>
      </c>
      <c r="G30" s="8">
        <f t="shared" si="1"/>
        <v>0</v>
      </c>
      <c r="H30" s="8">
        <f t="shared" si="2"/>
        <v>0</v>
      </c>
      <c r="I30" s="8">
        <f t="shared" si="3"/>
        <v>0</v>
      </c>
      <c r="J30" s="8">
        <f t="shared" si="4"/>
        <v>0</v>
      </c>
      <c r="K30" s="8">
        <f t="shared" si="5"/>
        <v>0</v>
      </c>
      <c r="L30" s="19">
        <f t="shared" si="6"/>
        <v>0</v>
      </c>
      <c r="M30" s="50"/>
      <c r="N30" s="60"/>
      <c r="O30" s="60"/>
      <c r="P30" s="60"/>
      <c r="Q30" s="60"/>
      <c r="R30" s="60"/>
      <c r="S30" s="60"/>
      <c r="T30" s="60"/>
      <c r="U30" s="60"/>
      <c r="V30" s="60"/>
      <c r="W30" s="60"/>
      <c r="X30" s="60"/>
      <c r="Y30" s="62"/>
      <c r="Z30" s="198"/>
      <c r="AA30" s="198"/>
      <c r="AB30" s="20">
        <f t="shared" si="9"/>
        <v>0</v>
      </c>
      <c r="AC30" s="204">
        <f t="shared" si="10"/>
        <v>0</v>
      </c>
      <c r="AD30" s="67">
        <f t="shared" si="7"/>
        <v>0</v>
      </c>
      <c r="AE30" t="str">
        <f t="shared" si="8"/>
        <v/>
      </c>
    </row>
    <row r="31" spans="1:31" ht="15.75" thickBot="1" x14ac:dyDescent="0.3">
      <c r="A31" s="23"/>
      <c r="B31" s="24"/>
      <c r="C31" s="25"/>
      <c r="D31" s="16">
        <v>0</v>
      </c>
      <c r="E31" s="182">
        <v>0.255</v>
      </c>
      <c r="F31" s="8">
        <f t="shared" si="0"/>
        <v>0</v>
      </c>
      <c r="G31" s="8">
        <f t="shared" si="1"/>
        <v>0</v>
      </c>
      <c r="H31" s="8">
        <f t="shared" si="2"/>
        <v>0</v>
      </c>
      <c r="I31" s="8">
        <f t="shared" si="3"/>
        <v>0</v>
      </c>
      <c r="J31" s="8">
        <f t="shared" si="4"/>
        <v>0</v>
      </c>
      <c r="K31" s="8">
        <f t="shared" si="5"/>
        <v>0</v>
      </c>
      <c r="L31" s="19">
        <f t="shared" si="6"/>
        <v>0</v>
      </c>
      <c r="M31" s="50"/>
      <c r="N31" s="60"/>
      <c r="O31" s="60"/>
      <c r="P31" s="60"/>
      <c r="Q31" s="60"/>
      <c r="R31" s="60"/>
      <c r="S31" s="60"/>
      <c r="T31" s="60"/>
      <c r="U31" s="60"/>
      <c r="V31" s="60"/>
      <c r="W31" s="60"/>
      <c r="X31" s="60"/>
      <c r="Y31" s="62"/>
      <c r="Z31" s="198"/>
      <c r="AA31" s="198"/>
      <c r="AB31" s="20">
        <f t="shared" si="9"/>
        <v>0</v>
      </c>
      <c r="AC31" s="204">
        <f t="shared" si="10"/>
        <v>0</v>
      </c>
      <c r="AD31" s="67">
        <f t="shared" si="7"/>
        <v>0</v>
      </c>
      <c r="AE31" t="str">
        <f t="shared" si="8"/>
        <v/>
      </c>
    </row>
    <row r="32" spans="1:31" ht="15.75" thickBot="1" x14ac:dyDescent="0.3">
      <c r="A32" s="23"/>
      <c r="B32" s="24"/>
      <c r="C32" s="25"/>
      <c r="D32" s="16">
        <v>0</v>
      </c>
      <c r="E32" s="182">
        <v>0.255</v>
      </c>
      <c r="F32" s="8">
        <f t="shared" si="0"/>
        <v>0</v>
      </c>
      <c r="G32" s="8">
        <f t="shared" si="1"/>
        <v>0</v>
      </c>
      <c r="H32" s="8">
        <f t="shared" si="2"/>
        <v>0</v>
      </c>
      <c r="I32" s="8">
        <f t="shared" si="3"/>
        <v>0</v>
      </c>
      <c r="J32" s="8">
        <f t="shared" si="4"/>
        <v>0</v>
      </c>
      <c r="K32" s="8">
        <f t="shared" si="5"/>
        <v>0</v>
      </c>
      <c r="L32" s="19">
        <f t="shared" si="6"/>
        <v>0</v>
      </c>
      <c r="M32" s="50"/>
      <c r="N32" s="60"/>
      <c r="O32" s="60"/>
      <c r="P32" s="60"/>
      <c r="Q32" s="60"/>
      <c r="R32" s="60"/>
      <c r="S32" s="60"/>
      <c r="T32" s="60"/>
      <c r="U32" s="60"/>
      <c r="V32" s="60"/>
      <c r="W32" s="60"/>
      <c r="X32" s="60"/>
      <c r="Y32" s="62"/>
      <c r="Z32" s="198"/>
      <c r="AA32" s="198"/>
      <c r="AB32" s="20">
        <f t="shared" si="9"/>
        <v>0</v>
      </c>
      <c r="AC32" s="204">
        <f t="shared" si="10"/>
        <v>0</v>
      </c>
      <c r="AD32" s="67">
        <f t="shared" si="7"/>
        <v>0</v>
      </c>
      <c r="AE32" t="str">
        <f t="shared" si="8"/>
        <v/>
      </c>
    </row>
    <row r="33" spans="1:31" ht="15.75" thickBot="1" x14ac:dyDescent="0.3">
      <c r="A33" s="23"/>
      <c r="B33" s="24"/>
      <c r="C33" s="25"/>
      <c r="D33" s="16">
        <v>0</v>
      </c>
      <c r="E33" s="182">
        <v>0.255</v>
      </c>
      <c r="F33" s="8">
        <f t="shared" si="0"/>
        <v>0</v>
      </c>
      <c r="G33" s="8">
        <f t="shared" si="1"/>
        <v>0</v>
      </c>
      <c r="H33" s="8">
        <f t="shared" si="2"/>
        <v>0</v>
      </c>
      <c r="I33" s="8">
        <f t="shared" si="3"/>
        <v>0</v>
      </c>
      <c r="J33" s="8">
        <f t="shared" si="4"/>
        <v>0</v>
      </c>
      <c r="K33" s="8">
        <f t="shared" si="5"/>
        <v>0</v>
      </c>
      <c r="L33" s="19">
        <f t="shared" si="6"/>
        <v>0</v>
      </c>
      <c r="M33" s="50"/>
      <c r="N33" s="60"/>
      <c r="O33" s="60"/>
      <c r="P33" s="60"/>
      <c r="Q33" s="60"/>
      <c r="R33" s="60"/>
      <c r="S33" s="60"/>
      <c r="T33" s="60"/>
      <c r="U33" s="60"/>
      <c r="V33" s="60"/>
      <c r="W33" s="60"/>
      <c r="X33" s="60"/>
      <c r="Y33" s="62"/>
      <c r="Z33" s="198"/>
      <c r="AA33" s="198"/>
      <c r="AB33" s="20">
        <f t="shared" si="9"/>
        <v>0</v>
      </c>
      <c r="AC33" s="204">
        <f t="shared" si="10"/>
        <v>0</v>
      </c>
      <c r="AD33" s="67">
        <f t="shared" si="7"/>
        <v>0</v>
      </c>
      <c r="AE33" t="str">
        <f t="shared" si="8"/>
        <v/>
      </c>
    </row>
    <row r="34" spans="1:31" ht="15.75" thickBot="1" x14ac:dyDescent="0.3">
      <c r="A34" s="23"/>
      <c r="B34" s="24"/>
      <c r="C34" s="25"/>
      <c r="D34" s="16">
        <v>0</v>
      </c>
      <c r="E34" s="182">
        <v>0.255</v>
      </c>
      <c r="F34" s="8">
        <f t="shared" si="0"/>
        <v>0</v>
      </c>
      <c r="G34" s="8">
        <f t="shared" si="1"/>
        <v>0</v>
      </c>
      <c r="H34" s="8">
        <f t="shared" si="2"/>
        <v>0</v>
      </c>
      <c r="I34" s="8">
        <f t="shared" si="3"/>
        <v>0</v>
      </c>
      <c r="J34" s="8">
        <f t="shared" si="4"/>
        <v>0</v>
      </c>
      <c r="K34" s="8">
        <f t="shared" si="5"/>
        <v>0</v>
      </c>
      <c r="L34" s="19">
        <f t="shared" si="6"/>
        <v>0</v>
      </c>
      <c r="M34" s="50"/>
      <c r="N34" s="60"/>
      <c r="O34" s="60"/>
      <c r="P34" s="60"/>
      <c r="Q34" s="60"/>
      <c r="R34" s="60"/>
      <c r="S34" s="60"/>
      <c r="T34" s="60"/>
      <c r="U34" s="60"/>
      <c r="V34" s="60"/>
      <c r="W34" s="60"/>
      <c r="X34" s="60"/>
      <c r="Y34" s="62"/>
      <c r="Z34" s="198"/>
      <c r="AA34" s="198"/>
      <c r="AB34" s="20">
        <f t="shared" si="9"/>
        <v>0</v>
      </c>
      <c r="AC34" s="204">
        <f t="shared" si="10"/>
        <v>0</v>
      </c>
      <c r="AD34" s="67">
        <f t="shared" si="7"/>
        <v>0</v>
      </c>
      <c r="AE34" t="str">
        <f t="shared" si="8"/>
        <v/>
      </c>
    </row>
    <row r="35" spans="1:31" ht="15.75" thickBot="1" x14ac:dyDescent="0.3">
      <c r="A35" s="23"/>
      <c r="B35" s="24"/>
      <c r="C35" s="25"/>
      <c r="D35" s="16">
        <v>0</v>
      </c>
      <c r="E35" s="182">
        <v>0.255</v>
      </c>
      <c r="F35" s="8">
        <f t="shared" si="0"/>
        <v>0</v>
      </c>
      <c r="G35" s="8">
        <f t="shared" si="1"/>
        <v>0</v>
      </c>
      <c r="H35" s="8">
        <f t="shared" si="2"/>
        <v>0</v>
      </c>
      <c r="I35" s="8">
        <f t="shared" si="3"/>
        <v>0</v>
      </c>
      <c r="J35" s="8">
        <f t="shared" si="4"/>
        <v>0</v>
      </c>
      <c r="K35" s="8">
        <f t="shared" si="5"/>
        <v>0</v>
      </c>
      <c r="L35" s="19">
        <f>D35-(SUM(F35:K35))-SUM(N35:AA35)</f>
        <v>0</v>
      </c>
      <c r="M35" s="50"/>
      <c r="N35" s="60"/>
      <c r="O35" s="60"/>
      <c r="P35" s="60"/>
      <c r="Q35" s="60"/>
      <c r="R35" s="60"/>
      <c r="S35" s="60"/>
      <c r="T35" s="60"/>
      <c r="U35" s="60"/>
      <c r="V35" s="60"/>
      <c r="W35" s="60"/>
      <c r="X35" s="60"/>
      <c r="Y35" s="62"/>
      <c r="Z35" s="198"/>
      <c r="AA35" s="198"/>
      <c r="AB35" s="20">
        <f t="shared" si="9"/>
        <v>0</v>
      </c>
      <c r="AC35" s="204">
        <f t="shared" si="10"/>
        <v>0</v>
      </c>
      <c r="AD35" s="67">
        <f t="shared" si="7"/>
        <v>0</v>
      </c>
      <c r="AE35" t="str">
        <f t="shared" si="8"/>
        <v/>
      </c>
    </row>
    <row r="36" spans="1:31" ht="15.75" thickBot="1" x14ac:dyDescent="0.3">
      <c r="A36" s="23"/>
      <c r="B36" s="24"/>
      <c r="C36" s="25"/>
      <c r="D36" s="16">
        <v>0</v>
      </c>
      <c r="E36" s="182">
        <v>0.255</v>
      </c>
      <c r="F36" s="8">
        <f t="shared" si="0"/>
        <v>0</v>
      </c>
      <c r="G36" s="8">
        <f t="shared" si="1"/>
        <v>0</v>
      </c>
      <c r="H36" s="8">
        <f t="shared" si="2"/>
        <v>0</v>
      </c>
      <c r="I36" s="8">
        <f t="shared" si="3"/>
        <v>0</v>
      </c>
      <c r="J36" s="8">
        <f t="shared" si="4"/>
        <v>0</v>
      </c>
      <c r="K36" s="8">
        <f t="shared" si="5"/>
        <v>0</v>
      </c>
      <c r="L36" s="19">
        <f t="shared" si="6"/>
        <v>0</v>
      </c>
      <c r="M36" s="50"/>
      <c r="N36" s="60"/>
      <c r="O36" s="60"/>
      <c r="P36" s="60"/>
      <c r="Q36" s="60"/>
      <c r="R36" s="60"/>
      <c r="S36" s="60"/>
      <c r="T36" s="60"/>
      <c r="U36" s="60"/>
      <c r="V36" s="60"/>
      <c r="W36" s="60"/>
      <c r="X36" s="60"/>
      <c r="Y36" s="62"/>
      <c r="Z36" s="198"/>
      <c r="AA36" s="198"/>
      <c r="AB36" s="20">
        <f t="shared" si="9"/>
        <v>0</v>
      </c>
      <c r="AC36" s="204">
        <f t="shared" si="10"/>
        <v>0</v>
      </c>
      <c r="AD36" s="67">
        <f t="shared" si="7"/>
        <v>0</v>
      </c>
      <c r="AE36" t="str">
        <f t="shared" si="8"/>
        <v/>
      </c>
    </row>
    <row r="37" spans="1:31" ht="15.75" thickBot="1" x14ac:dyDescent="0.3">
      <c r="A37" s="23"/>
      <c r="B37" s="24"/>
      <c r="C37" s="25"/>
      <c r="D37" s="16">
        <v>0</v>
      </c>
      <c r="E37" s="182">
        <v>0.255</v>
      </c>
      <c r="F37" s="8">
        <f t="shared" si="0"/>
        <v>0</v>
      </c>
      <c r="G37" s="8">
        <f t="shared" si="1"/>
        <v>0</v>
      </c>
      <c r="H37" s="8">
        <f t="shared" si="2"/>
        <v>0</v>
      </c>
      <c r="I37" s="8">
        <f t="shared" si="3"/>
        <v>0</v>
      </c>
      <c r="J37" s="8">
        <f t="shared" si="4"/>
        <v>0</v>
      </c>
      <c r="K37" s="8">
        <f t="shared" si="5"/>
        <v>0</v>
      </c>
      <c r="L37" s="19">
        <f t="shared" si="6"/>
        <v>0</v>
      </c>
      <c r="M37" s="50"/>
      <c r="N37" s="60"/>
      <c r="O37" s="60"/>
      <c r="P37" s="60"/>
      <c r="Q37" s="60"/>
      <c r="R37" s="60"/>
      <c r="S37" s="60"/>
      <c r="T37" s="60"/>
      <c r="U37" s="60"/>
      <c r="V37" s="60"/>
      <c r="W37" s="60"/>
      <c r="X37" s="60"/>
      <c r="Y37" s="62"/>
      <c r="Z37" s="198"/>
      <c r="AA37" s="198"/>
      <c r="AB37" s="20">
        <f t="shared" si="9"/>
        <v>0</v>
      </c>
      <c r="AC37" s="204">
        <f t="shared" si="10"/>
        <v>0</v>
      </c>
      <c r="AD37" s="67">
        <f t="shared" si="7"/>
        <v>0</v>
      </c>
      <c r="AE37" t="str">
        <f t="shared" si="8"/>
        <v/>
      </c>
    </row>
    <row r="38" spans="1:31" ht="15.75" thickBot="1" x14ac:dyDescent="0.3">
      <c r="A38" s="23"/>
      <c r="B38" s="24"/>
      <c r="C38" s="25"/>
      <c r="D38" s="16">
        <v>0</v>
      </c>
      <c r="E38" s="182">
        <v>0.255</v>
      </c>
      <c r="F38" s="8">
        <f t="shared" si="0"/>
        <v>0</v>
      </c>
      <c r="G38" s="8">
        <f t="shared" si="1"/>
        <v>0</v>
      </c>
      <c r="H38" s="8">
        <f t="shared" si="2"/>
        <v>0</v>
      </c>
      <c r="I38" s="8">
        <f t="shared" si="3"/>
        <v>0</v>
      </c>
      <c r="J38" s="8">
        <f t="shared" si="4"/>
        <v>0</v>
      </c>
      <c r="K38" s="8">
        <f t="shared" si="5"/>
        <v>0</v>
      </c>
      <c r="L38" s="19">
        <f t="shared" si="6"/>
        <v>0</v>
      </c>
      <c r="M38" s="50"/>
      <c r="N38" s="60"/>
      <c r="O38" s="60"/>
      <c r="P38" s="60"/>
      <c r="Q38" s="60"/>
      <c r="R38" s="60"/>
      <c r="S38" s="60"/>
      <c r="T38" s="60"/>
      <c r="U38" s="60"/>
      <c r="V38" s="60"/>
      <c r="W38" s="60"/>
      <c r="X38" s="60"/>
      <c r="Y38" s="62"/>
      <c r="Z38" s="198"/>
      <c r="AA38" s="198"/>
      <c r="AB38" s="20">
        <f t="shared" si="9"/>
        <v>0</v>
      </c>
      <c r="AC38" s="204">
        <f t="shared" si="10"/>
        <v>0</v>
      </c>
      <c r="AD38" s="67">
        <f t="shared" si="7"/>
        <v>0</v>
      </c>
      <c r="AE38" t="str">
        <f t="shared" si="8"/>
        <v/>
      </c>
    </row>
    <row r="39" spans="1:31" ht="15.75" thickBot="1" x14ac:dyDescent="0.3">
      <c r="A39" s="23"/>
      <c r="B39" s="24"/>
      <c r="C39" s="25"/>
      <c r="D39" s="16">
        <v>0</v>
      </c>
      <c r="E39" s="182">
        <v>0.255</v>
      </c>
      <c r="F39" s="8">
        <f t="shared" si="0"/>
        <v>0</v>
      </c>
      <c r="G39" s="8">
        <f t="shared" si="1"/>
        <v>0</v>
      </c>
      <c r="H39" s="8">
        <f t="shared" si="2"/>
        <v>0</v>
      </c>
      <c r="I39" s="8">
        <f t="shared" si="3"/>
        <v>0</v>
      </c>
      <c r="J39" s="8">
        <f t="shared" si="4"/>
        <v>0</v>
      </c>
      <c r="K39" s="8">
        <f t="shared" si="5"/>
        <v>0</v>
      </c>
      <c r="L39" s="19">
        <f t="shared" si="6"/>
        <v>0</v>
      </c>
      <c r="M39" s="50"/>
      <c r="N39" s="60"/>
      <c r="O39" s="60"/>
      <c r="P39" s="60"/>
      <c r="Q39" s="60"/>
      <c r="R39" s="60"/>
      <c r="S39" s="60"/>
      <c r="T39" s="60"/>
      <c r="U39" s="60"/>
      <c r="V39" s="60"/>
      <c r="W39" s="60"/>
      <c r="X39" s="60"/>
      <c r="Y39" s="62"/>
      <c r="Z39" s="198"/>
      <c r="AA39" s="198"/>
      <c r="AB39" s="20">
        <f t="shared" si="9"/>
        <v>0</v>
      </c>
      <c r="AC39" s="204">
        <f t="shared" si="10"/>
        <v>0</v>
      </c>
      <c r="AD39" s="67">
        <f t="shared" si="7"/>
        <v>0</v>
      </c>
      <c r="AE39" t="str">
        <f t="shared" si="8"/>
        <v/>
      </c>
    </row>
    <row r="40" spans="1:31" ht="15.75" thickBot="1" x14ac:dyDescent="0.3">
      <c r="A40" s="23"/>
      <c r="B40" s="24"/>
      <c r="C40" s="25"/>
      <c r="D40" s="16">
        <v>0</v>
      </c>
      <c r="E40" s="182">
        <v>0.255</v>
      </c>
      <c r="F40" s="8">
        <f t="shared" si="0"/>
        <v>0</v>
      </c>
      <c r="G40" s="8">
        <f t="shared" si="1"/>
        <v>0</v>
      </c>
      <c r="H40" s="8">
        <f t="shared" si="2"/>
        <v>0</v>
      </c>
      <c r="I40" s="8">
        <f t="shared" si="3"/>
        <v>0</v>
      </c>
      <c r="J40" s="8">
        <f t="shared" si="4"/>
        <v>0</v>
      </c>
      <c r="K40" s="8">
        <f t="shared" si="5"/>
        <v>0</v>
      </c>
      <c r="L40" s="19">
        <f t="shared" si="6"/>
        <v>0</v>
      </c>
      <c r="M40" s="50"/>
      <c r="N40" s="60"/>
      <c r="O40" s="60"/>
      <c r="P40" s="60"/>
      <c r="Q40" s="60"/>
      <c r="R40" s="60"/>
      <c r="S40" s="60"/>
      <c r="T40" s="60"/>
      <c r="U40" s="60"/>
      <c r="V40" s="60"/>
      <c r="W40" s="60"/>
      <c r="X40" s="60"/>
      <c r="Y40" s="62"/>
      <c r="Z40" s="198"/>
      <c r="AA40" s="198"/>
      <c r="AB40" s="20">
        <f t="shared" si="9"/>
        <v>0</v>
      </c>
      <c r="AC40" s="204">
        <f t="shared" si="10"/>
        <v>0</v>
      </c>
      <c r="AD40" s="67">
        <f t="shared" si="7"/>
        <v>0</v>
      </c>
      <c r="AE40" t="str">
        <f t="shared" si="8"/>
        <v/>
      </c>
    </row>
    <row r="41" spans="1:31" ht="15.75" thickBot="1" x14ac:dyDescent="0.3">
      <c r="A41" s="23"/>
      <c r="B41" s="24"/>
      <c r="C41" s="25"/>
      <c r="D41" s="16">
        <v>0</v>
      </c>
      <c r="E41" s="182">
        <v>0.255</v>
      </c>
      <c r="F41" s="8">
        <f t="shared" si="0"/>
        <v>0</v>
      </c>
      <c r="G41" s="8">
        <f t="shared" si="1"/>
        <v>0</v>
      </c>
      <c r="H41" s="8">
        <f t="shared" si="2"/>
        <v>0</v>
      </c>
      <c r="I41" s="8">
        <f t="shared" si="3"/>
        <v>0</v>
      </c>
      <c r="J41" s="8">
        <f t="shared" si="4"/>
        <v>0</v>
      </c>
      <c r="K41" s="8">
        <f t="shared" si="5"/>
        <v>0</v>
      </c>
      <c r="L41" s="19">
        <f t="shared" si="6"/>
        <v>0</v>
      </c>
      <c r="M41" s="50"/>
      <c r="N41" s="60"/>
      <c r="O41" s="60"/>
      <c r="P41" s="60"/>
      <c r="Q41" s="60"/>
      <c r="R41" s="60"/>
      <c r="S41" s="60"/>
      <c r="T41" s="60"/>
      <c r="U41" s="60"/>
      <c r="V41" s="60"/>
      <c r="W41" s="60"/>
      <c r="X41" s="60"/>
      <c r="Y41" s="62"/>
      <c r="Z41" s="198"/>
      <c r="AA41" s="198"/>
      <c r="AB41" s="20">
        <f t="shared" si="9"/>
        <v>0</v>
      </c>
      <c r="AC41" s="204">
        <f t="shared" si="10"/>
        <v>0</v>
      </c>
      <c r="AD41" s="67">
        <f t="shared" si="7"/>
        <v>0</v>
      </c>
      <c r="AE41" t="str">
        <f t="shared" si="8"/>
        <v/>
      </c>
    </row>
    <row r="42" spans="1:31" ht="15.75" thickBot="1" x14ac:dyDescent="0.3">
      <c r="A42" s="23"/>
      <c r="B42" s="24"/>
      <c r="C42" s="25"/>
      <c r="D42" s="16">
        <v>0</v>
      </c>
      <c r="E42" s="182">
        <v>0.255</v>
      </c>
      <c r="F42" s="8">
        <f t="shared" si="0"/>
        <v>0</v>
      </c>
      <c r="G42" s="8">
        <f t="shared" si="1"/>
        <v>0</v>
      </c>
      <c r="H42" s="8">
        <f t="shared" si="2"/>
        <v>0</v>
      </c>
      <c r="I42" s="8">
        <f t="shared" si="3"/>
        <v>0</v>
      </c>
      <c r="J42" s="8">
        <f t="shared" si="4"/>
        <v>0</v>
      </c>
      <c r="K42" s="8">
        <f t="shared" si="5"/>
        <v>0</v>
      </c>
      <c r="L42" s="19">
        <f t="shared" si="6"/>
        <v>0</v>
      </c>
      <c r="M42" s="50"/>
      <c r="N42" s="60"/>
      <c r="O42" s="60"/>
      <c r="P42" s="60"/>
      <c r="Q42" s="60"/>
      <c r="R42" s="60"/>
      <c r="S42" s="60"/>
      <c r="T42" s="60"/>
      <c r="U42" s="60"/>
      <c r="V42" s="60"/>
      <c r="W42" s="60"/>
      <c r="X42" s="60"/>
      <c r="Y42" s="62"/>
      <c r="Z42" s="198"/>
      <c r="AA42" s="198"/>
      <c r="AB42" s="20">
        <f t="shared" si="9"/>
        <v>0</v>
      </c>
      <c r="AC42" s="204">
        <f t="shared" si="10"/>
        <v>0</v>
      </c>
      <c r="AD42" s="67">
        <f t="shared" si="7"/>
        <v>0</v>
      </c>
      <c r="AE42" t="str">
        <f t="shared" si="8"/>
        <v/>
      </c>
    </row>
    <row r="43" spans="1:31" ht="15.75" thickBot="1" x14ac:dyDescent="0.3">
      <c r="A43" s="23"/>
      <c r="B43" s="24"/>
      <c r="C43" s="25"/>
      <c r="D43" s="16">
        <v>0</v>
      </c>
      <c r="E43" s="182">
        <v>0.255</v>
      </c>
      <c r="F43" s="8">
        <f t="shared" si="0"/>
        <v>0</v>
      </c>
      <c r="G43" s="8">
        <f t="shared" si="1"/>
        <v>0</v>
      </c>
      <c r="H43" s="8">
        <f t="shared" si="2"/>
        <v>0</v>
      </c>
      <c r="I43" s="8">
        <f t="shared" si="3"/>
        <v>0</v>
      </c>
      <c r="J43" s="8">
        <f t="shared" si="4"/>
        <v>0</v>
      </c>
      <c r="K43" s="8">
        <f t="shared" si="5"/>
        <v>0</v>
      </c>
      <c r="L43" s="19">
        <f t="shared" si="6"/>
        <v>0</v>
      </c>
      <c r="M43" s="50"/>
      <c r="N43" s="60"/>
      <c r="O43" s="60"/>
      <c r="P43" s="60"/>
      <c r="Q43" s="60"/>
      <c r="R43" s="60"/>
      <c r="S43" s="60"/>
      <c r="T43" s="60"/>
      <c r="U43" s="60"/>
      <c r="V43" s="60"/>
      <c r="W43" s="60"/>
      <c r="X43" s="60"/>
      <c r="Y43" s="62"/>
      <c r="Z43" s="198"/>
      <c r="AA43" s="198"/>
      <c r="AB43" s="20">
        <f t="shared" si="9"/>
        <v>0</v>
      </c>
      <c r="AC43" s="204">
        <f t="shared" si="10"/>
        <v>0</v>
      </c>
      <c r="AD43" s="67">
        <f t="shared" si="7"/>
        <v>0</v>
      </c>
      <c r="AE43" t="str">
        <f t="shared" si="8"/>
        <v/>
      </c>
    </row>
    <row r="44" spans="1:31" ht="15.75" thickBot="1" x14ac:dyDescent="0.3">
      <c r="A44" s="23"/>
      <c r="B44" s="24"/>
      <c r="C44" s="25"/>
      <c r="D44" s="16">
        <v>0</v>
      </c>
      <c r="E44" s="182">
        <v>0.255</v>
      </c>
      <c r="F44" s="8">
        <f t="shared" si="0"/>
        <v>0</v>
      </c>
      <c r="G44" s="8">
        <f t="shared" si="1"/>
        <v>0</v>
      </c>
      <c r="H44" s="8">
        <f t="shared" si="2"/>
        <v>0</v>
      </c>
      <c r="I44" s="8">
        <f t="shared" si="3"/>
        <v>0</v>
      </c>
      <c r="J44" s="8">
        <f t="shared" si="4"/>
        <v>0</v>
      </c>
      <c r="K44" s="8">
        <f t="shared" si="5"/>
        <v>0</v>
      </c>
      <c r="L44" s="19">
        <f t="shared" si="6"/>
        <v>0</v>
      </c>
      <c r="M44" s="50"/>
      <c r="N44" s="60"/>
      <c r="O44" s="60"/>
      <c r="P44" s="60"/>
      <c r="Q44" s="60"/>
      <c r="R44" s="60"/>
      <c r="S44" s="60"/>
      <c r="T44" s="60"/>
      <c r="U44" s="60"/>
      <c r="V44" s="60"/>
      <c r="W44" s="60"/>
      <c r="X44" s="60"/>
      <c r="Y44" s="62"/>
      <c r="Z44" s="198"/>
      <c r="AA44" s="198"/>
      <c r="AB44" s="20">
        <f t="shared" si="9"/>
        <v>0</v>
      </c>
      <c r="AC44" s="204">
        <f t="shared" si="10"/>
        <v>0</v>
      </c>
      <c r="AD44" s="67">
        <f t="shared" si="7"/>
        <v>0</v>
      </c>
      <c r="AE44" t="str">
        <f t="shared" si="8"/>
        <v/>
      </c>
    </row>
    <row r="45" spans="1:31" ht="15.75" thickBot="1" x14ac:dyDescent="0.3">
      <c r="A45" s="23"/>
      <c r="B45" s="24"/>
      <c r="C45" s="25"/>
      <c r="D45" s="16">
        <v>0</v>
      </c>
      <c r="E45" s="182">
        <v>0.255</v>
      </c>
      <c r="F45" s="8">
        <f t="shared" si="0"/>
        <v>0</v>
      </c>
      <c r="G45" s="8">
        <f t="shared" si="1"/>
        <v>0</v>
      </c>
      <c r="H45" s="8">
        <f t="shared" si="2"/>
        <v>0</v>
      </c>
      <c r="I45" s="8">
        <f t="shared" si="3"/>
        <v>0</v>
      </c>
      <c r="J45" s="8">
        <f t="shared" si="4"/>
        <v>0</v>
      </c>
      <c r="K45" s="8">
        <f t="shared" si="5"/>
        <v>0</v>
      </c>
      <c r="L45" s="19">
        <f t="shared" si="6"/>
        <v>0</v>
      </c>
      <c r="M45" s="50"/>
      <c r="N45" s="60"/>
      <c r="O45" s="60"/>
      <c r="P45" s="60"/>
      <c r="Q45" s="60"/>
      <c r="R45" s="60"/>
      <c r="S45" s="60"/>
      <c r="T45" s="60"/>
      <c r="U45" s="60"/>
      <c r="V45" s="60"/>
      <c r="W45" s="60"/>
      <c r="X45" s="60"/>
      <c r="Y45" s="62"/>
      <c r="Z45" s="198"/>
      <c r="AA45" s="198"/>
      <c r="AB45" s="20">
        <f t="shared" si="9"/>
        <v>0</v>
      </c>
      <c r="AC45" s="204">
        <f t="shared" si="10"/>
        <v>0</v>
      </c>
      <c r="AD45" s="67">
        <f t="shared" si="7"/>
        <v>0</v>
      </c>
      <c r="AE45" t="str">
        <f t="shared" si="8"/>
        <v/>
      </c>
    </row>
    <row r="46" spans="1:31" ht="15.75" thickBot="1" x14ac:dyDescent="0.3">
      <c r="A46" s="23"/>
      <c r="B46" s="24"/>
      <c r="C46" s="25"/>
      <c r="D46" s="16">
        <v>0</v>
      </c>
      <c r="E46" s="182">
        <v>0.255</v>
      </c>
      <c r="F46" s="8">
        <f t="shared" si="0"/>
        <v>0</v>
      </c>
      <c r="G46" s="8">
        <f t="shared" si="1"/>
        <v>0</v>
      </c>
      <c r="H46" s="8">
        <f t="shared" si="2"/>
        <v>0</v>
      </c>
      <c r="I46" s="8">
        <f t="shared" si="3"/>
        <v>0</v>
      </c>
      <c r="J46" s="8">
        <f t="shared" si="4"/>
        <v>0</v>
      </c>
      <c r="K46" s="8">
        <f t="shared" si="5"/>
        <v>0</v>
      </c>
      <c r="L46" s="19">
        <f t="shared" si="6"/>
        <v>0</v>
      </c>
      <c r="M46" s="50"/>
      <c r="N46" s="60"/>
      <c r="O46" s="60"/>
      <c r="P46" s="60"/>
      <c r="Q46" s="60"/>
      <c r="R46" s="60"/>
      <c r="S46" s="60"/>
      <c r="T46" s="60"/>
      <c r="U46" s="60"/>
      <c r="V46" s="60"/>
      <c r="W46" s="60"/>
      <c r="X46" s="60"/>
      <c r="Y46" s="62"/>
      <c r="Z46" s="198"/>
      <c r="AA46" s="198"/>
      <c r="AB46" s="20">
        <f t="shared" si="9"/>
        <v>0</v>
      </c>
      <c r="AC46" s="204">
        <f t="shared" si="10"/>
        <v>0</v>
      </c>
      <c r="AD46" s="67">
        <f t="shared" si="7"/>
        <v>0</v>
      </c>
      <c r="AE46" t="str">
        <f t="shared" si="8"/>
        <v/>
      </c>
    </row>
    <row r="47" spans="1:31" ht="15.75" thickBot="1" x14ac:dyDescent="0.3">
      <c r="A47" s="23"/>
      <c r="B47" s="24"/>
      <c r="C47" s="25"/>
      <c r="D47" s="16">
        <v>0</v>
      </c>
      <c r="E47" s="182">
        <v>0.255</v>
      </c>
      <c r="F47" s="8">
        <f t="shared" si="0"/>
        <v>0</v>
      </c>
      <c r="G47" s="8">
        <f t="shared" si="1"/>
        <v>0</v>
      </c>
      <c r="H47" s="8">
        <f t="shared" si="2"/>
        <v>0</v>
      </c>
      <c r="I47" s="8">
        <f t="shared" si="3"/>
        <v>0</v>
      </c>
      <c r="J47" s="8">
        <f t="shared" si="4"/>
        <v>0</v>
      </c>
      <c r="K47" s="8">
        <f t="shared" si="5"/>
        <v>0</v>
      </c>
      <c r="L47" s="19">
        <f t="shared" si="6"/>
        <v>0</v>
      </c>
      <c r="M47" s="50"/>
      <c r="N47" s="60"/>
      <c r="O47" s="60"/>
      <c r="P47" s="60"/>
      <c r="Q47" s="60"/>
      <c r="R47" s="60"/>
      <c r="S47" s="60"/>
      <c r="T47" s="60"/>
      <c r="U47" s="60"/>
      <c r="V47" s="60"/>
      <c r="W47" s="60"/>
      <c r="X47" s="60"/>
      <c r="Y47" s="62"/>
      <c r="Z47" s="198"/>
      <c r="AA47" s="198"/>
      <c r="AB47" s="20">
        <f t="shared" si="9"/>
        <v>0</v>
      </c>
      <c r="AC47" s="204">
        <f t="shared" si="10"/>
        <v>0</v>
      </c>
      <c r="AD47" s="67">
        <f t="shared" si="7"/>
        <v>0</v>
      </c>
      <c r="AE47" t="str">
        <f t="shared" si="8"/>
        <v/>
      </c>
    </row>
    <row r="48" spans="1:31" ht="15.75" thickBot="1" x14ac:dyDescent="0.3">
      <c r="A48" s="23"/>
      <c r="B48" s="24"/>
      <c r="C48" s="25"/>
      <c r="D48" s="16">
        <v>0</v>
      </c>
      <c r="E48" s="182">
        <v>0.255</v>
      </c>
      <c r="F48" s="8">
        <f t="shared" si="0"/>
        <v>0</v>
      </c>
      <c r="G48" s="8">
        <f t="shared" si="1"/>
        <v>0</v>
      </c>
      <c r="H48" s="8">
        <f t="shared" si="2"/>
        <v>0</v>
      </c>
      <c r="I48" s="8">
        <f t="shared" si="3"/>
        <v>0</v>
      </c>
      <c r="J48" s="8">
        <f t="shared" si="4"/>
        <v>0</v>
      </c>
      <c r="K48" s="8">
        <f t="shared" si="5"/>
        <v>0</v>
      </c>
      <c r="L48" s="19">
        <f t="shared" si="6"/>
        <v>0</v>
      </c>
      <c r="M48" s="50"/>
      <c r="N48" s="60"/>
      <c r="O48" s="60"/>
      <c r="P48" s="60"/>
      <c r="Q48" s="60"/>
      <c r="R48" s="60"/>
      <c r="S48" s="60"/>
      <c r="T48" s="60"/>
      <c r="U48" s="60"/>
      <c r="V48" s="60"/>
      <c r="W48" s="60"/>
      <c r="X48" s="60"/>
      <c r="Y48" s="62"/>
      <c r="Z48" s="198"/>
      <c r="AA48" s="198"/>
      <c r="AB48" s="20">
        <f t="shared" si="9"/>
        <v>0</v>
      </c>
      <c r="AC48" s="204">
        <f t="shared" si="10"/>
        <v>0</v>
      </c>
      <c r="AD48" s="67">
        <f t="shared" si="7"/>
        <v>0</v>
      </c>
      <c r="AE48" t="str">
        <f t="shared" si="8"/>
        <v/>
      </c>
    </row>
    <row r="49" spans="1:31" ht="15.75" thickBot="1" x14ac:dyDescent="0.3">
      <c r="A49" s="23"/>
      <c r="B49" s="24"/>
      <c r="C49" s="25"/>
      <c r="D49" s="16">
        <v>0</v>
      </c>
      <c r="E49" s="182">
        <v>0.255</v>
      </c>
      <c r="F49" s="8">
        <f t="shared" si="0"/>
        <v>0</v>
      </c>
      <c r="G49" s="8">
        <f t="shared" si="1"/>
        <v>0</v>
      </c>
      <c r="H49" s="8">
        <f t="shared" si="2"/>
        <v>0</v>
      </c>
      <c r="I49" s="8">
        <f t="shared" si="3"/>
        <v>0</v>
      </c>
      <c r="J49" s="8">
        <f t="shared" si="4"/>
        <v>0</v>
      </c>
      <c r="K49" s="8">
        <f t="shared" si="5"/>
        <v>0</v>
      </c>
      <c r="L49" s="19">
        <f t="shared" si="6"/>
        <v>0</v>
      </c>
      <c r="M49" s="50"/>
      <c r="N49" s="60"/>
      <c r="O49" s="60"/>
      <c r="P49" s="60"/>
      <c r="Q49" s="60"/>
      <c r="R49" s="60"/>
      <c r="S49" s="60"/>
      <c r="T49" s="60"/>
      <c r="U49" s="60"/>
      <c r="V49" s="60"/>
      <c r="W49" s="60"/>
      <c r="X49" s="60"/>
      <c r="Y49" s="62"/>
      <c r="Z49" s="198"/>
      <c r="AA49" s="198"/>
      <c r="AB49" s="20">
        <f t="shared" si="9"/>
        <v>0</v>
      </c>
      <c r="AC49" s="204">
        <f t="shared" si="10"/>
        <v>0</v>
      </c>
      <c r="AD49" s="67">
        <f t="shared" si="7"/>
        <v>0</v>
      </c>
      <c r="AE49" t="str">
        <f t="shared" si="8"/>
        <v/>
      </c>
    </row>
    <row r="50" spans="1:31" ht="15.75" thickBot="1" x14ac:dyDescent="0.3">
      <c r="A50" s="23"/>
      <c r="B50" s="24"/>
      <c r="C50" s="25"/>
      <c r="D50" s="16">
        <v>0</v>
      </c>
      <c r="E50" s="182">
        <v>0.255</v>
      </c>
      <c r="F50" s="8">
        <f t="shared" si="0"/>
        <v>0</v>
      </c>
      <c r="G50" s="8">
        <f t="shared" si="1"/>
        <v>0</v>
      </c>
      <c r="H50" s="8">
        <f t="shared" si="2"/>
        <v>0</v>
      </c>
      <c r="I50" s="8">
        <f t="shared" si="3"/>
        <v>0</v>
      </c>
      <c r="J50" s="8">
        <f t="shared" si="4"/>
        <v>0</v>
      </c>
      <c r="K50" s="8">
        <f t="shared" si="5"/>
        <v>0</v>
      </c>
      <c r="L50" s="19">
        <f t="shared" si="6"/>
        <v>0</v>
      </c>
      <c r="M50" s="50"/>
      <c r="N50" s="60"/>
      <c r="O50" s="60"/>
      <c r="P50" s="60"/>
      <c r="Q50" s="60"/>
      <c r="R50" s="60"/>
      <c r="S50" s="60"/>
      <c r="T50" s="60"/>
      <c r="U50" s="60"/>
      <c r="V50" s="60"/>
      <c r="W50" s="60"/>
      <c r="X50" s="60"/>
      <c r="Y50" s="62"/>
      <c r="Z50" s="198"/>
      <c r="AA50" s="198"/>
      <c r="AB50" s="20">
        <f t="shared" si="9"/>
        <v>0</v>
      </c>
      <c r="AC50" s="204">
        <f t="shared" si="10"/>
        <v>0</v>
      </c>
      <c r="AD50" s="67">
        <f t="shared" si="7"/>
        <v>0</v>
      </c>
      <c r="AE50" t="str">
        <f t="shared" si="8"/>
        <v/>
      </c>
    </row>
    <row r="51" spans="1:31" ht="15.75" thickBot="1" x14ac:dyDescent="0.3">
      <c r="A51" s="23"/>
      <c r="B51" s="24"/>
      <c r="C51" s="25"/>
      <c r="D51" s="16">
        <v>0</v>
      </c>
      <c r="E51" s="182">
        <v>0.255</v>
      </c>
      <c r="F51" s="8">
        <f t="shared" si="0"/>
        <v>0</v>
      </c>
      <c r="G51" s="8">
        <f t="shared" si="1"/>
        <v>0</v>
      </c>
      <c r="H51" s="8">
        <f t="shared" si="2"/>
        <v>0</v>
      </c>
      <c r="I51" s="8">
        <f t="shared" si="3"/>
        <v>0</v>
      </c>
      <c r="J51" s="8">
        <f t="shared" si="4"/>
        <v>0</v>
      </c>
      <c r="K51" s="8">
        <f t="shared" si="5"/>
        <v>0</v>
      </c>
      <c r="L51" s="19">
        <f t="shared" si="6"/>
        <v>0</v>
      </c>
      <c r="M51" s="50"/>
      <c r="N51" s="60"/>
      <c r="O51" s="60"/>
      <c r="P51" s="60"/>
      <c r="Q51" s="60"/>
      <c r="R51" s="60"/>
      <c r="S51" s="60"/>
      <c r="T51" s="60"/>
      <c r="U51" s="60"/>
      <c r="V51" s="60"/>
      <c r="W51" s="60"/>
      <c r="X51" s="60"/>
      <c r="Y51" s="62"/>
      <c r="Z51" s="198"/>
      <c r="AA51" s="198"/>
      <c r="AB51" s="20">
        <f t="shared" si="9"/>
        <v>0</v>
      </c>
      <c r="AC51" s="204">
        <f t="shared" si="10"/>
        <v>0</v>
      </c>
      <c r="AD51" s="67">
        <f t="shared" si="7"/>
        <v>0</v>
      </c>
      <c r="AE51" t="str">
        <f t="shared" si="8"/>
        <v/>
      </c>
    </row>
    <row r="52" spans="1:31" ht="15.75" thickBot="1" x14ac:dyDescent="0.3">
      <c r="A52" s="23"/>
      <c r="B52" s="24"/>
      <c r="C52" s="25"/>
      <c r="D52" s="16">
        <v>0</v>
      </c>
      <c r="E52" s="182">
        <v>0.255</v>
      </c>
      <c r="F52" s="8">
        <f t="shared" si="0"/>
        <v>0</v>
      </c>
      <c r="G52" s="8">
        <f t="shared" si="1"/>
        <v>0</v>
      </c>
      <c r="H52" s="8">
        <f t="shared" si="2"/>
        <v>0</v>
      </c>
      <c r="I52" s="8">
        <f t="shared" si="3"/>
        <v>0</v>
      </c>
      <c r="J52" s="8">
        <f t="shared" si="4"/>
        <v>0</v>
      </c>
      <c r="K52" s="8">
        <f t="shared" si="5"/>
        <v>0</v>
      </c>
      <c r="L52" s="19">
        <f t="shared" si="6"/>
        <v>0</v>
      </c>
      <c r="M52" s="50"/>
      <c r="N52" s="60"/>
      <c r="O52" s="60"/>
      <c r="P52" s="60"/>
      <c r="Q52" s="60"/>
      <c r="R52" s="60"/>
      <c r="S52" s="60"/>
      <c r="T52" s="60"/>
      <c r="U52" s="60"/>
      <c r="V52" s="60"/>
      <c r="W52" s="60"/>
      <c r="X52" s="60"/>
      <c r="Y52" s="62"/>
      <c r="Z52" s="198"/>
      <c r="AA52" s="198"/>
      <c r="AB52" s="20">
        <f t="shared" si="9"/>
        <v>0</v>
      </c>
      <c r="AC52" s="204">
        <f t="shared" si="10"/>
        <v>0</v>
      </c>
      <c r="AD52" s="67">
        <f t="shared" si="7"/>
        <v>0</v>
      </c>
      <c r="AE52" t="str">
        <f t="shared" si="8"/>
        <v/>
      </c>
    </row>
    <row r="53" spans="1:31" ht="15.75" thickBot="1" x14ac:dyDescent="0.3">
      <c r="A53" s="23"/>
      <c r="B53" s="24"/>
      <c r="C53" s="25"/>
      <c r="D53" s="16">
        <v>0</v>
      </c>
      <c r="E53" s="182">
        <v>0.255</v>
      </c>
      <c r="F53" s="8">
        <f t="shared" si="0"/>
        <v>0</v>
      </c>
      <c r="G53" s="8">
        <f t="shared" si="1"/>
        <v>0</v>
      </c>
      <c r="H53" s="8">
        <f t="shared" si="2"/>
        <v>0</v>
      </c>
      <c r="I53" s="8">
        <f t="shared" si="3"/>
        <v>0</v>
      </c>
      <c r="J53" s="8">
        <f t="shared" si="4"/>
        <v>0</v>
      </c>
      <c r="K53" s="8">
        <f t="shared" si="5"/>
        <v>0</v>
      </c>
      <c r="L53" s="19">
        <f t="shared" si="6"/>
        <v>0</v>
      </c>
      <c r="M53" s="50"/>
      <c r="N53" s="60"/>
      <c r="O53" s="60"/>
      <c r="P53" s="60"/>
      <c r="Q53" s="60"/>
      <c r="R53" s="60"/>
      <c r="S53" s="60"/>
      <c r="T53" s="60"/>
      <c r="U53" s="60"/>
      <c r="V53" s="60"/>
      <c r="W53" s="60"/>
      <c r="X53" s="60"/>
      <c r="Y53" s="62"/>
      <c r="Z53" s="198"/>
      <c r="AA53" s="198"/>
      <c r="AB53" s="20">
        <f t="shared" si="9"/>
        <v>0</v>
      </c>
      <c r="AC53" s="204">
        <f t="shared" si="10"/>
        <v>0</v>
      </c>
      <c r="AD53" s="67">
        <f t="shared" si="7"/>
        <v>0</v>
      </c>
      <c r="AE53" t="str">
        <f t="shared" si="8"/>
        <v/>
      </c>
    </row>
    <row r="54" spans="1:31" ht="15.75" thickBot="1" x14ac:dyDescent="0.3">
      <c r="A54" s="23"/>
      <c r="B54" s="24"/>
      <c r="C54" s="25"/>
      <c r="D54" s="16">
        <v>0</v>
      </c>
      <c r="E54" s="182">
        <v>0.255</v>
      </c>
      <c r="F54" s="8">
        <f t="shared" si="0"/>
        <v>0</v>
      </c>
      <c r="G54" s="8">
        <f t="shared" si="1"/>
        <v>0</v>
      </c>
      <c r="H54" s="8">
        <f t="shared" si="2"/>
        <v>0</v>
      </c>
      <c r="I54" s="8">
        <f t="shared" si="3"/>
        <v>0</v>
      </c>
      <c r="J54" s="8">
        <f t="shared" si="4"/>
        <v>0</v>
      </c>
      <c r="K54" s="8">
        <f t="shared" si="5"/>
        <v>0</v>
      </c>
      <c r="L54" s="19">
        <f t="shared" si="6"/>
        <v>0</v>
      </c>
      <c r="M54" s="50"/>
      <c r="N54" s="60"/>
      <c r="O54" s="60"/>
      <c r="P54" s="60"/>
      <c r="Q54" s="60"/>
      <c r="R54" s="60"/>
      <c r="S54" s="60"/>
      <c r="T54" s="60"/>
      <c r="U54" s="60"/>
      <c r="V54" s="60"/>
      <c r="W54" s="60"/>
      <c r="X54" s="60"/>
      <c r="Y54" s="62"/>
      <c r="Z54" s="198"/>
      <c r="AA54" s="198"/>
      <c r="AB54" s="20">
        <f t="shared" si="9"/>
        <v>0</v>
      </c>
      <c r="AC54" s="204">
        <f t="shared" si="10"/>
        <v>0</v>
      </c>
      <c r="AD54" s="67">
        <f t="shared" si="7"/>
        <v>0</v>
      </c>
      <c r="AE54" t="str">
        <f t="shared" si="8"/>
        <v/>
      </c>
    </row>
    <row r="55" spans="1:31" ht="15.75" thickBot="1" x14ac:dyDescent="0.3">
      <c r="A55" s="23"/>
      <c r="B55" s="24"/>
      <c r="C55" s="25"/>
      <c r="D55" s="16">
        <v>0</v>
      </c>
      <c r="E55" s="182">
        <v>0.255</v>
      </c>
      <c r="F55" s="8">
        <f t="shared" si="0"/>
        <v>0</v>
      </c>
      <c r="G55" s="8">
        <f t="shared" si="1"/>
        <v>0</v>
      </c>
      <c r="H55" s="8">
        <f t="shared" si="2"/>
        <v>0</v>
      </c>
      <c r="I55" s="8">
        <f t="shared" si="3"/>
        <v>0</v>
      </c>
      <c r="J55" s="8">
        <f t="shared" si="4"/>
        <v>0</v>
      </c>
      <c r="K55" s="8">
        <f t="shared" si="5"/>
        <v>0</v>
      </c>
      <c r="L55" s="19">
        <f t="shared" si="6"/>
        <v>0</v>
      </c>
      <c r="M55" s="50"/>
      <c r="N55" s="60"/>
      <c r="O55" s="60"/>
      <c r="P55" s="60"/>
      <c r="Q55" s="60"/>
      <c r="R55" s="60"/>
      <c r="S55" s="60"/>
      <c r="T55" s="60"/>
      <c r="U55" s="60"/>
      <c r="V55" s="60"/>
      <c r="W55" s="60"/>
      <c r="X55" s="60"/>
      <c r="Y55" s="62"/>
      <c r="Z55" s="198"/>
      <c r="AA55" s="198"/>
      <c r="AB55" s="20">
        <f t="shared" si="9"/>
        <v>0</v>
      </c>
      <c r="AC55" s="204">
        <f t="shared" si="10"/>
        <v>0</v>
      </c>
      <c r="AD55" s="67">
        <f t="shared" si="7"/>
        <v>0</v>
      </c>
      <c r="AE55" t="str">
        <f t="shared" si="8"/>
        <v/>
      </c>
    </row>
    <row r="56" spans="1:31" ht="15.75" thickBot="1" x14ac:dyDescent="0.3">
      <c r="A56" s="23"/>
      <c r="B56" s="24"/>
      <c r="C56" s="25"/>
      <c r="D56" s="16">
        <v>0</v>
      </c>
      <c r="E56" s="182">
        <v>0.255</v>
      </c>
      <c r="F56" s="8">
        <f t="shared" si="0"/>
        <v>0</v>
      </c>
      <c r="G56" s="8">
        <f t="shared" si="1"/>
        <v>0</v>
      </c>
      <c r="H56" s="8">
        <f t="shared" si="2"/>
        <v>0</v>
      </c>
      <c r="I56" s="8">
        <f t="shared" si="3"/>
        <v>0</v>
      </c>
      <c r="J56" s="8">
        <f t="shared" si="4"/>
        <v>0</v>
      </c>
      <c r="K56" s="8">
        <f t="shared" si="5"/>
        <v>0</v>
      </c>
      <c r="L56" s="19">
        <f t="shared" si="6"/>
        <v>0</v>
      </c>
      <c r="M56" s="50"/>
      <c r="N56" s="60"/>
      <c r="O56" s="60"/>
      <c r="P56" s="60"/>
      <c r="Q56" s="60"/>
      <c r="R56" s="60"/>
      <c r="S56" s="60"/>
      <c r="T56" s="60"/>
      <c r="U56" s="60"/>
      <c r="V56" s="60"/>
      <c r="W56" s="60"/>
      <c r="X56" s="60"/>
      <c r="Y56" s="62"/>
      <c r="Z56" s="198"/>
      <c r="AA56" s="198"/>
      <c r="AB56" s="20">
        <f t="shared" si="9"/>
        <v>0</v>
      </c>
      <c r="AC56" s="204">
        <f t="shared" si="10"/>
        <v>0</v>
      </c>
      <c r="AD56" s="67">
        <f t="shared" si="7"/>
        <v>0</v>
      </c>
      <c r="AE56" t="str">
        <f t="shared" si="8"/>
        <v/>
      </c>
    </row>
    <row r="57" spans="1:31" ht="15.75" thickBot="1" x14ac:dyDescent="0.3">
      <c r="A57" s="23"/>
      <c r="B57" s="24"/>
      <c r="C57" s="25"/>
      <c r="D57" s="16">
        <v>0</v>
      </c>
      <c r="E57" s="182">
        <v>0.255</v>
      </c>
      <c r="F57" s="8">
        <f t="shared" si="0"/>
        <v>0</v>
      </c>
      <c r="G57" s="8">
        <f t="shared" si="1"/>
        <v>0</v>
      </c>
      <c r="H57" s="8">
        <f t="shared" si="2"/>
        <v>0</v>
      </c>
      <c r="I57" s="8">
        <f t="shared" si="3"/>
        <v>0</v>
      </c>
      <c r="J57" s="8">
        <f t="shared" si="4"/>
        <v>0</v>
      </c>
      <c r="K57" s="8">
        <f t="shared" si="5"/>
        <v>0</v>
      </c>
      <c r="L57" s="19">
        <f t="shared" si="6"/>
        <v>0</v>
      </c>
      <c r="M57" s="50"/>
      <c r="N57" s="60"/>
      <c r="O57" s="60"/>
      <c r="P57" s="60"/>
      <c r="Q57" s="60"/>
      <c r="R57" s="60"/>
      <c r="S57" s="60"/>
      <c r="T57" s="60"/>
      <c r="U57" s="60"/>
      <c r="V57" s="60"/>
      <c r="W57" s="60"/>
      <c r="X57" s="60"/>
      <c r="Y57" s="62"/>
      <c r="Z57" s="198"/>
      <c r="AA57" s="198"/>
      <c r="AB57" s="20">
        <f t="shared" si="9"/>
        <v>0</v>
      </c>
      <c r="AC57" s="204">
        <f t="shared" si="10"/>
        <v>0</v>
      </c>
      <c r="AD57" s="67">
        <f t="shared" si="7"/>
        <v>0</v>
      </c>
      <c r="AE57" t="str">
        <f t="shared" si="8"/>
        <v/>
      </c>
    </row>
    <row r="58" spans="1:31" ht="15.75" thickBot="1" x14ac:dyDescent="0.3">
      <c r="A58" s="23"/>
      <c r="B58" s="24"/>
      <c r="C58" s="25"/>
      <c r="D58" s="16">
        <v>0</v>
      </c>
      <c r="E58" s="182">
        <v>0.255</v>
      </c>
      <c r="F58" s="8">
        <f t="shared" si="0"/>
        <v>0</v>
      </c>
      <c r="G58" s="8">
        <f t="shared" si="1"/>
        <v>0</v>
      </c>
      <c r="H58" s="8">
        <f t="shared" si="2"/>
        <v>0</v>
      </c>
      <c r="I58" s="8">
        <f t="shared" si="3"/>
        <v>0</v>
      </c>
      <c r="J58" s="8">
        <f t="shared" si="4"/>
        <v>0</v>
      </c>
      <c r="K58" s="8">
        <f t="shared" si="5"/>
        <v>0</v>
      </c>
      <c r="L58" s="19">
        <f t="shared" si="6"/>
        <v>0</v>
      </c>
      <c r="M58" s="50"/>
      <c r="N58" s="60"/>
      <c r="O58" s="60"/>
      <c r="P58" s="60"/>
      <c r="Q58" s="60"/>
      <c r="R58" s="60"/>
      <c r="S58" s="60"/>
      <c r="T58" s="60"/>
      <c r="U58" s="60"/>
      <c r="V58" s="60"/>
      <c r="W58" s="60"/>
      <c r="X58" s="60"/>
      <c r="Y58" s="62"/>
      <c r="Z58" s="198"/>
      <c r="AA58" s="198"/>
      <c r="AB58" s="20">
        <f t="shared" si="9"/>
        <v>0</v>
      </c>
      <c r="AC58" s="204">
        <f t="shared" si="10"/>
        <v>0</v>
      </c>
      <c r="AD58" s="67">
        <f t="shared" si="7"/>
        <v>0</v>
      </c>
      <c r="AE58" t="str">
        <f t="shared" si="8"/>
        <v/>
      </c>
    </row>
    <row r="59" spans="1:31" ht="15.75" thickBot="1" x14ac:dyDescent="0.3">
      <c r="A59" s="23"/>
      <c r="B59" s="24"/>
      <c r="C59" s="25"/>
      <c r="D59" s="16">
        <v>0</v>
      </c>
      <c r="E59" s="182">
        <v>0.255</v>
      </c>
      <c r="F59" s="8">
        <f t="shared" si="0"/>
        <v>0</v>
      </c>
      <c r="G59" s="8">
        <f t="shared" si="1"/>
        <v>0</v>
      </c>
      <c r="H59" s="8">
        <f t="shared" si="2"/>
        <v>0</v>
      </c>
      <c r="I59" s="8">
        <f t="shared" si="3"/>
        <v>0</v>
      </c>
      <c r="J59" s="8">
        <f t="shared" si="4"/>
        <v>0</v>
      </c>
      <c r="K59" s="8">
        <f t="shared" si="5"/>
        <v>0</v>
      </c>
      <c r="L59" s="19">
        <f t="shared" si="6"/>
        <v>0</v>
      </c>
      <c r="M59" s="50"/>
      <c r="N59" s="60"/>
      <c r="O59" s="60"/>
      <c r="P59" s="60"/>
      <c r="Q59" s="60"/>
      <c r="R59" s="60"/>
      <c r="S59" s="60"/>
      <c r="T59" s="60"/>
      <c r="U59" s="60"/>
      <c r="V59" s="60"/>
      <c r="W59" s="60"/>
      <c r="X59" s="60"/>
      <c r="Y59" s="62"/>
      <c r="Z59" s="198"/>
      <c r="AA59" s="198"/>
      <c r="AB59" s="20">
        <f t="shared" si="9"/>
        <v>0</v>
      </c>
      <c r="AC59" s="204">
        <f t="shared" si="10"/>
        <v>0</v>
      </c>
      <c r="AD59" s="67">
        <f t="shared" si="7"/>
        <v>0</v>
      </c>
      <c r="AE59" t="str">
        <f t="shared" si="8"/>
        <v/>
      </c>
    </row>
    <row r="60" spans="1:31" ht="15.75" thickBot="1" x14ac:dyDescent="0.3">
      <c r="A60" s="23"/>
      <c r="B60" s="24"/>
      <c r="C60" s="25"/>
      <c r="D60" s="16">
        <v>0</v>
      </c>
      <c r="E60" s="182">
        <v>0.255</v>
      </c>
      <c r="F60" s="8">
        <f t="shared" si="0"/>
        <v>0</v>
      </c>
      <c r="G60" s="8">
        <f t="shared" si="1"/>
        <v>0</v>
      </c>
      <c r="H60" s="8">
        <f t="shared" si="2"/>
        <v>0</v>
      </c>
      <c r="I60" s="8">
        <f t="shared" si="3"/>
        <v>0</v>
      </c>
      <c r="J60" s="8">
        <f t="shared" si="4"/>
        <v>0</v>
      </c>
      <c r="K60" s="8">
        <f t="shared" si="5"/>
        <v>0</v>
      </c>
      <c r="L60" s="19">
        <f t="shared" si="6"/>
        <v>0</v>
      </c>
      <c r="M60" s="50"/>
      <c r="N60" s="60"/>
      <c r="O60" s="60"/>
      <c r="P60" s="60"/>
      <c r="Q60" s="60"/>
      <c r="R60" s="60"/>
      <c r="S60" s="60"/>
      <c r="T60" s="60"/>
      <c r="U60" s="60"/>
      <c r="V60" s="60"/>
      <c r="W60" s="60"/>
      <c r="X60" s="60"/>
      <c r="Y60" s="62"/>
      <c r="Z60" s="198"/>
      <c r="AA60" s="198"/>
      <c r="AB60" s="20">
        <f t="shared" si="9"/>
        <v>0</v>
      </c>
      <c r="AC60" s="204">
        <f t="shared" si="10"/>
        <v>0</v>
      </c>
      <c r="AD60" s="67">
        <f t="shared" si="7"/>
        <v>0</v>
      </c>
      <c r="AE60" t="str">
        <f t="shared" si="8"/>
        <v/>
      </c>
    </row>
    <row r="61" spans="1:31" ht="15.75" thickBot="1" x14ac:dyDescent="0.3">
      <c r="A61" s="23"/>
      <c r="B61" s="24"/>
      <c r="C61" s="25"/>
      <c r="D61" s="16">
        <v>0</v>
      </c>
      <c r="E61" s="182">
        <v>0.255</v>
      </c>
      <c r="F61" s="8">
        <f t="shared" si="0"/>
        <v>0</v>
      </c>
      <c r="G61" s="8">
        <f t="shared" si="1"/>
        <v>0</v>
      </c>
      <c r="H61" s="8">
        <f t="shared" si="2"/>
        <v>0</v>
      </c>
      <c r="I61" s="8">
        <f t="shared" si="3"/>
        <v>0</v>
      </c>
      <c r="J61" s="8">
        <f t="shared" si="4"/>
        <v>0</v>
      </c>
      <c r="K61" s="8">
        <f t="shared" si="5"/>
        <v>0</v>
      </c>
      <c r="L61" s="19">
        <f t="shared" si="6"/>
        <v>0</v>
      </c>
      <c r="M61" s="50"/>
      <c r="N61" s="60"/>
      <c r="O61" s="60"/>
      <c r="P61" s="60"/>
      <c r="Q61" s="60"/>
      <c r="R61" s="60"/>
      <c r="S61" s="60"/>
      <c r="T61" s="60"/>
      <c r="U61" s="60"/>
      <c r="V61" s="60"/>
      <c r="W61" s="60"/>
      <c r="X61" s="60"/>
      <c r="Y61" s="62"/>
      <c r="Z61" s="198"/>
      <c r="AA61" s="198"/>
      <c r="AB61" s="20">
        <f t="shared" si="9"/>
        <v>0</v>
      </c>
      <c r="AC61" s="204">
        <f t="shared" si="10"/>
        <v>0</v>
      </c>
      <c r="AD61" s="67">
        <f t="shared" si="7"/>
        <v>0</v>
      </c>
      <c r="AE61" t="str">
        <f t="shared" si="8"/>
        <v/>
      </c>
    </row>
    <row r="62" spans="1:31" ht="15.75" thickBot="1" x14ac:dyDescent="0.3">
      <c r="A62" s="23"/>
      <c r="B62" s="24"/>
      <c r="C62" s="25"/>
      <c r="D62" s="16">
        <v>0</v>
      </c>
      <c r="E62" s="182">
        <v>0.255</v>
      </c>
      <c r="F62" s="8">
        <f t="shared" si="0"/>
        <v>0</v>
      </c>
      <c r="G62" s="8">
        <f t="shared" si="1"/>
        <v>0</v>
      </c>
      <c r="H62" s="8">
        <f t="shared" si="2"/>
        <v>0</v>
      </c>
      <c r="I62" s="8">
        <f t="shared" si="3"/>
        <v>0</v>
      </c>
      <c r="J62" s="8">
        <f t="shared" si="4"/>
        <v>0</v>
      </c>
      <c r="K62" s="8">
        <f t="shared" si="5"/>
        <v>0</v>
      </c>
      <c r="L62" s="19">
        <f t="shared" si="6"/>
        <v>0</v>
      </c>
      <c r="M62" s="50"/>
      <c r="N62" s="60"/>
      <c r="O62" s="60"/>
      <c r="P62" s="60"/>
      <c r="Q62" s="60"/>
      <c r="R62" s="60"/>
      <c r="S62" s="60"/>
      <c r="T62" s="60"/>
      <c r="U62" s="60"/>
      <c r="V62" s="60"/>
      <c r="W62" s="60"/>
      <c r="X62" s="60"/>
      <c r="Y62" s="62"/>
      <c r="Z62" s="198"/>
      <c r="AA62" s="198"/>
      <c r="AB62" s="20">
        <f t="shared" si="9"/>
        <v>0</v>
      </c>
      <c r="AC62" s="204">
        <f t="shared" si="10"/>
        <v>0</v>
      </c>
      <c r="AD62" s="67">
        <f t="shared" si="7"/>
        <v>0</v>
      </c>
      <c r="AE62" t="str">
        <f t="shared" si="8"/>
        <v/>
      </c>
    </row>
    <row r="63" spans="1:31" ht="15.75" thickBot="1" x14ac:dyDescent="0.3">
      <c r="A63" s="23"/>
      <c r="B63" s="24"/>
      <c r="C63" s="25"/>
      <c r="D63" s="16">
        <v>0</v>
      </c>
      <c r="E63" s="182">
        <v>0.255</v>
      </c>
      <c r="F63" s="8">
        <f t="shared" si="0"/>
        <v>0</v>
      </c>
      <c r="G63" s="8">
        <f t="shared" si="1"/>
        <v>0</v>
      </c>
      <c r="H63" s="8">
        <f t="shared" si="2"/>
        <v>0</v>
      </c>
      <c r="I63" s="8">
        <f t="shared" si="3"/>
        <v>0</v>
      </c>
      <c r="J63" s="8">
        <f t="shared" si="4"/>
        <v>0</v>
      </c>
      <c r="K63" s="8">
        <f t="shared" si="5"/>
        <v>0</v>
      </c>
      <c r="L63" s="19">
        <f t="shared" si="6"/>
        <v>0</v>
      </c>
      <c r="M63" s="50"/>
      <c r="N63" s="60"/>
      <c r="O63" s="60"/>
      <c r="P63" s="60"/>
      <c r="Q63" s="60"/>
      <c r="R63" s="60"/>
      <c r="S63" s="60"/>
      <c r="T63" s="60"/>
      <c r="U63" s="60"/>
      <c r="V63" s="60"/>
      <c r="W63" s="60"/>
      <c r="X63" s="60"/>
      <c r="Y63" s="62"/>
      <c r="Z63" s="198"/>
      <c r="AA63" s="198"/>
      <c r="AB63" s="20">
        <f t="shared" si="9"/>
        <v>0</v>
      </c>
      <c r="AC63" s="204">
        <f t="shared" si="10"/>
        <v>0</v>
      </c>
      <c r="AD63" s="67">
        <f t="shared" si="7"/>
        <v>0</v>
      </c>
      <c r="AE63" t="str">
        <f t="shared" si="8"/>
        <v/>
      </c>
    </row>
    <row r="64" spans="1:31" ht="15.75" thickBot="1" x14ac:dyDescent="0.3">
      <c r="A64" s="23"/>
      <c r="B64" s="24"/>
      <c r="C64" s="25"/>
      <c r="D64" s="16">
        <v>0</v>
      </c>
      <c r="E64" s="182">
        <v>0.255</v>
      </c>
      <c r="F64" s="8">
        <f t="shared" si="0"/>
        <v>0</v>
      </c>
      <c r="G64" s="8">
        <f t="shared" si="1"/>
        <v>0</v>
      </c>
      <c r="H64" s="8">
        <f t="shared" si="2"/>
        <v>0</v>
      </c>
      <c r="I64" s="8">
        <f t="shared" si="3"/>
        <v>0</v>
      </c>
      <c r="J64" s="8">
        <f t="shared" si="4"/>
        <v>0</v>
      </c>
      <c r="K64" s="8">
        <f t="shared" si="5"/>
        <v>0</v>
      </c>
      <c r="L64" s="19">
        <f t="shared" si="6"/>
        <v>0</v>
      </c>
      <c r="M64" s="50"/>
      <c r="N64" s="60"/>
      <c r="O64" s="60"/>
      <c r="P64" s="60"/>
      <c r="Q64" s="60"/>
      <c r="R64" s="60"/>
      <c r="S64" s="60"/>
      <c r="T64" s="60"/>
      <c r="U64" s="60"/>
      <c r="V64" s="60"/>
      <c r="W64" s="60"/>
      <c r="X64" s="60"/>
      <c r="Y64" s="62"/>
      <c r="Z64" s="198"/>
      <c r="AA64" s="198"/>
      <c r="AB64" s="20">
        <f t="shared" si="9"/>
        <v>0</v>
      </c>
      <c r="AC64" s="204">
        <f t="shared" si="10"/>
        <v>0</v>
      </c>
      <c r="AD64" s="67">
        <f t="shared" si="7"/>
        <v>0</v>
      </c>
      <c r="AE64" t="str">
        <f t="shared" si="8"/>
        <v/>
      </c>
    </row>
    <row r="65" spans="1:31" ht="15.75" thickBot="1" x14ac:dyDescent="0.3">
      <c r="A65" s="23"/>
      <c r="B65" s="24"/>
      <c r="C65" s="25"/>
      <c r="D65" s="16">
        <v>0</v>
      </c>
      <c r="E65" s="182">
        <v>0.255</v>
      </c>
      <c r="F65" s="8">
        <f t="shared" si="0"/>
        <v>0</v>
      </c>
      <c r="G65" s="8">
        <f t="shared" si="1"/>
        <v>0</v>
      </c>
      <c r="H65" s="8">
        <f t="shared" si="2"/>
        <v>0</v>
      </c>
      <c r="I65" s="8">
        <f t="shared" si="3"/>
        <v>0</v>
      </c>
      <c r="J65" s="8">
        <f t="shared" si="4"/>
        <v>0</v>
      </c>
      <c r="K65" s="8">
        <f t="shared" si="5"/>
        <v>0</v>
      </c>
      <c r="L65" s="19">
        <f t="shared" si="6"/>
        <v>0</v>
      </c>
      <c r="M65" s="50"/>
      <c r="N65" s="60"/>
      <c r="O65" s="60"/>
      <c r="P65" s="60"/>
      <c r="Q65" s="60"/>
      <c r="R65" s="60"/>
      <c r="S65" s="60"/>
      <c r="T65" s="60"/>
      <c r="U65" s="60"/>
      <c r="V65" s="60"/>
      <c r="W65" s="60"/>
      <c r="X65" s="60"/>
      <c r="Y65" s="62"/>
      <c r="Z65" s="198"/>
      <c r="AA65" s="198"/>
      <c r="AB65" s="20">
        <f t="shared" si="9"/>
        <v>0</v>
      </c>
      <c r="AC65" s="204">
        <f t="shared" si="10"/>
        <v>0</v>
      </c>
      <c r="AD65" s="67">
        <f t="shared" si="7"/>
        <v>0</v>
      </c>
      <c r="AE65" t="str">
        <f t="shared" si="8"/>
        <v/>
      </c>
    </row>
    <row r="66" spans="1:31" ht="15.75" thickBot="1" x14ac:dyDescent="0.3">
      <c r="A66" s="23"/>
      <c r="B66" s="24"/>
      <c r="C66" s="25"/>
      <c r="D66" s="16">
        <v>0</v>
      </c>
      <c r="E66" s="182">
        <v>0.255</v>
      </c>
      <c r="F66" s="8">
        <f t="shared" si="0"/>
        <v>0</v>
      </c>
      <c r="G66" s="8">
        <f t="shared" si="1"/>
        <v>0</v>
      </c>
      <c r="H66" s="8">
        <f t="shared" si="2"/>
        <v>0</v>
      </c>
      <c r="I66" s="8">
        <f t="shared" si="3"/>
        <v>0</v>
      </c>
      <c r="J66" s="8">
        <f t="shared" si="4"/>
        <v>0</v>
      </c>
      <c r="K66" s="8">
        <f t="shared" si="5"/>
        <v>0</v>
      </c>
      <c r="L66" s="19">
        <f t="shared" si="6"/>
        <v>0</v>
      </c>
      <c r="M66" s="50"/>
      <c r="N66" s="60"/>
      <c r="O66" s="60"/>
      <c r="P66" s="60"/>
      <c r="Q66" s="60"/>
      <c r="R66" s="60"/>
      <c r="S66" s="60"/>
      <c r="T66" s="60"/>
      <c r="U66" s="60"/>
      <c r="V66" s="60"/>
      <c r="W66" s="60"/>
      <c r="X66" s="60"/>
      <c r="Y66" s="62"/>
      <c r="Z66" s="198"/>
      <c r="AA66" s="198"/>
      <c r="AB66" s="20">
        <f t="shared" si="9"/>
        <v>0</v>
      </c>
      <c r="AC66" s="204">
        <f t="shared" si="10"/>
        <v>0</v>
      </c>
      <c r="AD66" s="67">
        <f t="shared" si="7"/>
        <v>0</v>
      </c>
      <c r="AE66" t="str">
        <f t="shared" si="8"/>
        <v/>
      </c>
    </row>
    <row r="67" spans="1:31" ht="15.75" thickBot="1" x14ac:dyDescent="0.3">
      <c r="A67" s="23"/>
      <c r="B67" s="24"/>
      <c r="C67" s="25"/>
      <c r="D67" s="16">
        <v>0</v>
      </c>
      <c r="E67" s="182">
        <v>0.255</v>
      </c>
      <c r="F67" s="8">
        <f t="shared" si="0"/>
        <v>0</v>
      </c>
      <c r="G67" s="8">
        <f t="shared" si="1"/>
        <v>0</v>
      </c>
      <c r="H67" s="8">
        <f t="shared" si="2"/>
        <v>0</v>
      </c>
      <c r="I67" s="8">
        <f t="shared" si="3"/>
        <v>0</v>
      </c>
      <c r="J67" s="8">
        <f t="shared" si="4"/>
        <v>0</v>
      </c>
      <c r="K67" s="8">
        <f t="shared" si="5"/>
        <v>0</v>
      </c>
      <c r="L67" s="19">
        <f t="shared" si="6"/>
        <v>0</v>
      </c>
      <c r="M67" s="50"/>
      <c r="N67" s="60"/>
      <c r="O67" s="60"/>
      <c r="P67" s="60"/>
      <c r="Q67" s="60"/>
      <c r="R67" s="60"/>
      <c r="S67" s="60"/>
      <c r="T67" s="60"/>
      <c r="U67" s="60"/>
      <c r="V67" s="60"/>
      <c r="W67" s="60"/>
      <c r="X67" s="60"/>
      <c r="Y67" s="62"/>
      <c r="Z67" s="198"/>
      <c r="AA67" s="198"/>
      <c r="AB67" s="20">
        <f t="shared" si="9"/>
        <v>0</v>
      </c>
      <c r="AC67" s="204">
        <f t="shared" si="10"/>
        <v>0</v>
      </c>
      <c r="AD67" s="67">
        <f t="shared" si="7"/>
        <v>0</v>
      </c>
      <c r="AE67" t="str">
        <f t="shared" si="8"/>
        <v/>
      </c>
    </row>
    <row r="68" spans="1:31" ht="15.75" thickBot="1" x14ac:dyDescent="0.3">
      <c r="A68" s="23"/>
      <c r="B68" s="24"/>
      <c r="C68" s="25"/>
      <c r="D68" s="16">
        <v>0</v>
      </c>
      <c r="E68" s="182">
        <v>0.255</v>
      </c>
      <c r="F68" s="8">
        <f t="shared" si="0"/>
        <v>0</v>
      </c>
      <c r="G68" s="8">
        <f t="shared" si="1"/>
        <v>0</v>
      </c>
      <c r="H68" s="8">
        <f t="shared" si="2"/>
        <v>0</v>
      </c>
      <c r="I68" s="8">
        <f t="shared" si="3"/>
        <v>0</v>
      </c>
      <c r="J68" s="8">
        <f t="shared" si="4"/>
        <v>0</v>
      </c>
      <c r="K68" s="8">
        <f t="shared" si="5"/>
        <v>0</v>
      </c>
      <c r="L68" s="19">
        <f t="shared" si="6"/>
        <v>0</v>
      </c>
      <c r="M68" s="50"/>
      <c r="N68" s="60"/>
      <c r="O68" s="60"/>
      <c r="P68" s="60"/>
      <c r="Q68" s="60"/>
      <c r="R68" s="60"/>
      <c r="S68" s="60"/>
      <c r="T68" s="60"/>
      <c r="U68" s="60"/>
      <c r="V68" s="60"/>
      <c r="W68" s="60"/>
      <c r="X68" s="60"/>
      <c r="Y68" s="62"/>
      <c r="Z68" s="198"/>
      <c r="AA68" s="198"/>
      <c r="AB68" s="20">
        <f t="shared" si="9"/>
        <v>0</v>
      </c>
      <c r="AC68" s="204">
        <f t="shared" si="10"/>
        <v>0</v>
      </c>
      <c r="AD68" s="67">
        <f t="shared" si="7"/>
        <v>0</v>
      </c>
      <c r="AE68" t="str">
        <f t="shared" si="8"/>
        <v/>
      </c>
    </row>
    <row r="69" spans="1:31" ht="15.75" thickBot="1" x14ac:dyDescent="0.3">
      <c r="A69" s="23"/>
      <c r="B69" s="24"/>
      <c r="C69" s="25"/>
      <c r="D69" s="16">
        <v>0</v>
      </c>
      <c r="E69" s="182">
        <v>0.255</v>
      </c>
      <c r="F69" s="8">
        <f t="shared" si="0"/>
        <v>0</v>
      </c>
      <c r="G69" s="8">
        <f t="shared" si="1"/>
        <v>0</v>
      </c>
      <c r="H69" s="8">
        <f t="shared" si="2"/>
        <v>0</v>
      </c>
      <c r="I69" s="8">
        <f t="shared" si="3"/>
        <v>0</v>
      </c>
      <c r="J69" s="8">
        <f t="shared" si="4"/>
        <v>0</v>
      </c>
      <c r="K69" s="8">
        <f t="shared" si="5"/>
        <v>0</v>
      </c>
      <c r="L69" s="19">
        <f t="shared" si="6"/>
        <v>0</v>
      </c>
      <c r="M69" s="50"/>
      <c r="N69" s="60"/>
      <c r="O69" s="60"/>
      <c r="P69" s="60"/>
      <c r="Q69" s="60"/>
      <c r="R69" s="60"/>
      <c r="S69" s="60"/>
      <c r="T69" s="60"/>
      <c r="U69" s="60"/>
      <c r="V69" s="60"/>
      <c r="W69" s="60"/>
      <c r="X69" s="60"/>
      <c r="Y69" s="62"/>
      <c r="Z69" s="198"/>
      <c r="AA69" s="198"/>
      <c r="AB69" s="20">
        <f t="shared" si="9"/>
        <v>0</v>
      </c>
      <c r="AC69" s="204">
        <f t="shared" si="10"/>
        <v>0</v>
      </c>
      <c r="AD69" s="67">
        <f t="shared" si="7"/>
        <v>0</v>
      </c>
      <c r="AE69" t="str">
        <f t="shared" si="8"/>
        <v/>
      </c>
    </row>
    <row r="70" spans="1:31" ht="15.75" thickBot="1" x14ac:dyDescent="0.3">
      <c r="A70" s="23"/>
      <c r="B70" s="24"/>
      <c r="C70" s="25"/>
      <c r="D70" s="16">
        <v>0</v>
      </c>
      <c r="E70" s="182">
        <v>0.255</v>
      </c>
      <c r="F70" s="8">
        <f t="shared" si="0"/>
        <v>0</v>
      </c>
      <c r="G70" s="8">
        <f t="shared" si="1"/>
        <v>0</v>
      </c>
      <c r="H70" s="8">
        <f t="shared" si="2"/>
        <v>0</v>
      </c>
      <c r="I70" s="8">
        <f t="shared" si="3"/>
        <v>0</v>
      </c>
      <c r="J70" s="8">
        <f t="shared" si="4"/>
        <v>0</v>
      </c>
      <c r="K70" s="8">
        <f t="shared" si="5"/>
        <v>0</v>
      </c>
      <c r="L70" s="19">
        <f t="shared" ref="L70:L133" si="11">D70-(SUM(F70:K70))-SUM(N70:AA70)</f>
        <v>0</v>
      </c>
      <c r="M70" s="50"/>
      <c r="N70" s="60"/>
      <c r="O70" s="60"/>
      <c r="P70" s="60"/>
      <c r="Q70" s="60"/>
      <c r="R70" s="60"/>
      <c r="S70" s="60"/>
      <c r="T70" s="60"/>
      <c r="U70" s="60"/>
      <c r="V70" s="60"/>
      <c r="W70" s="60"/>
      <c r="X70" s="60"/>
      <c r="Y70" s="62"/>
      <c r="Z70" s="198"/>
      <c r="AA70" s="198"/>
      <c r="AB70" s="20">
        <f t="shared" ref="AB70:AB133" si="12">D70-SUM(F70:K70)</f>
        <v>0</v>
      </c>
      <c r="AC70" s="204">
        <f t="shared" si="10"/>
        <v>0</v>
      </c>
      <c r="AD70" s="67">
        <f t="shared" ref="AD70:AD133" si="13">SUM(F70:K70)</f>
        <v>0</v>
      </c>
      <c r="AE70" t="str">
        <f t="shared" si="8"/>
        <v/>
      </c>
    </row>
    <row r="71" spans="1:31" ht="15.75" thickBot="1" x14ac:dyDescent="0.3">
      <c r="A71" s="23"/>
      <c r="B71" s="24"/>
      <c r="C71" s="25"/>
      <c r="D71" s="16">
        <v>0</v>
      </c>
      <c r="E71" s="182">
        <v>0.255</v>
      </c>
      <c r="F71" s="8">
        <f t="shared" si="0"/>
        <v>0</v>
      </c>
      <c r="G71" s="8">
        <f t="shared" si="1"/>
        <v>0</v>
      </c>
      <c r="H71" s="8">
        <f t="shared" si="2"/>
        <v>0</v>
      </c>
      <c r="I71" s="8">
        <f t="shared" si="3"/>
        <v>0</v>
      </c>
      <c r="J71" s="8">
        <f t="shared" si="4"/>
        <v>0</v>
      </c>
      <c r="K71" s="8">
        <f t="shared" si="5"/>
        <v>0</v>
      </c>
      <c r="L71" s="19">
        <f t="shared" si="11"/>
        <v>0</v>
      </c>
      <c r="M71" s="50"/>
      <c r="N71" s="60"/>
      <c r="O71" s="60"/>
      <c r="P71" s="60"/>
      <c r="Q71" s="60"/>
      <c r="R71" s="60"/>
      <c r="S71" s="60"/>
      <c r="T71" s="60"/>
      <c r="U71" s="60"/>
      <c r="V71" s="60"/>
      <c r="W71" s="60"/>
      <c r="X71" s="60"/>
      <c r="Y71" s="62"/>
      <c r="Z71" s="198"/>
      <c r="AA71" s="198"/>
      <c r="AB71" s="20">
        <f t="shared" si="12"/>
        <v>0</v>
      </c>
      <c r="AC71" s="204">
        <f t="shared" ref="AC71:AC134" si="14">IF(D71&gt;0,SUM(N71:AA71),0)</f>
        <v>0</v>
      </c>
      <c r="AD71" s="67">
        <f t="shared" si="13"/>
        <v>0</v>
      </c>
      <c r="AE71" t="str">
        <f t="shared" ref="AE71:AE134" si="15">IF(SUM(N71:AA71)&lt;L71,"Kirjaus kesken",IF(SUM(N71:Z71,F71:K71)&gt;(D71+0.1),"Kirjauksessa näppäilyvirhe, yhteisumma ei täsmää",IF(L71&gt;0.1,"Kirjaus kesken","")))</f>
        <v/>
      </c>
    </row>
    <row r="72" spans="1:31" ht="15.75" thickBot="1" x14ac:dyDescent="0.3">
      <c r="A72" s="23"/>
      <c r="B72" s="24"/>
      <c r="C72" s="25"/>
      <c r="D72" s="16">
        <v>0</v>
      </c>
      <c r="E72" s="182">
        <v>0.255</v>
      </c>
      <c r="F72" s="8">
        <f t="shared" si="0"/>
        <v>0</v>
      </c>
      <c r="G72" s="8">
        <f t="shared" si="1"/>
        <v>0</v>
      </c>
      <c r="H72" s="8">
        <f t="shared" si="2"/>
        <v>0</v>
      </c>
      <c r="I72" s="8">
        <f t="shared" si="3"/>
        <v>0</v>
      </c>
      <c r="J72" s="8">
        <f t="shared" si="4"/>
        <v>0</v>
      </c>
      <c r="K72" s="8">
        <f t="shared" si="5"/>
        <v>0</v>
      </c>
      <c r="L72" s="19">
        <f t="shared" si="11"/>
        <v>0</v>
      </c>
      <c r="M72" s="50"/>
      <c r="N72" s="60"/>
      <c r="O72" s="60"/>
      <c r="P72" s="60"/>
      <c r="Q72" s="60"/>
      <c r="R72" s="60"/>
      <c r="S72" s="60"/>
      <c r="T72" s="60"/>
      <c r="U72" s="60"/>
      <c r="V72" s="60"/>
      <c r="W72" s="60"/>
      <c r="X72" s="60"/>
      <c r="Y72" s="62"/>
      <c r="Z72" s="198"/>
      <c r="AA72" s="198"/>
      <c r="AB72" s="20">
        <f t="shared" si="12"/>
        <v>0</v>
      </c>
      <c r="AC72" s="204">
        <f t="shared" si="14"/>
        <v>0</v>
      </c>
      <c r="AD72" s="67">
        <f t="shared" si="13"/>
        <v>0</v>
      </c>
      <c r="AE72" t="str">
        <f t="shared" si="15"/>
        <v/>
      </c>
    </row>
    <row r="73" spans="1:31" ht="15.75" thickBot="1" x14ac:dyDescent="0.3">
      <c r="A73" s="23"/>
      <c r="B73" s="24"/>
      <c r="C73" s="25"/>
      <c r="D73" s="16">
        <v>0</v>
      </c>
      <c r="E73" s="182">
        <v>0.255</v>
      </c>
      <c r="F73" s="8">
        <f t="shared" si="0"/>
        <v>0</v>
      </c>
      <c r="G73" s="8">
        <f t="shared" si="1"/>
        <v>0</v>
      </c>
      <c r="H73" s="8">
        <f t="shared" si="2"/>
        <v>0</v>
      </c>
      <c r="I73" s="8">
        <f t="shared" si="3"/>
        <v>0</v>
      </c>
      <c r="J73" s="8">
        <f t="shared" si="4"/>
        <v>0</v>
      </c>
      <c r="K73" s="8">
        <f t="shared" si="5"/>
        <v>0</v>
      </c>
      <c r="L73" s="19">
        <f t="shared" si="11"/>
        <v>0</v>
      </c>
      <c r="M73" s="50"/>
      <c r="N73" s="60"/>
      <c r="O73" s="60"/>
      <c r="P73" s="60"/>
      <c r="Q73" s="60"/>
      <c r="R73" s="60"/>
      <c r="S73" s="60"/>
      <c r="T73" s="60"/>
      <c r="U73" s="60"/>
      <c r="V73" s="60"/>
      <c r="W73" s="60"/>
      <c r="X73" s="60"/>
      <c r="Y73" s="62"/>
      <c r="Z73" s="198"/>
      <c r="AA73" s="198"/>
      <c r="AB73" s="20">
        <f t="shared" si="12"/>
        <v>0</v>
      </c>
      <c r="AC73" s="204">
        <f t="shared" si="14"/>
        <v>0</v>
      </c>
      <c r="AD73" s="67">
        <f t="shared" si="13"/>
        <v>0</v>
      </c>
      <c r="AE73" t="str">
        <f t="shared" si="15"/>
        <v/>
      </c>
    </row>
    <row r="74" spans="1:31" ht="15.75" thickBot="1" x14ac:dyDescent="0.3">
      <c r="A74" s="23"/>
      <c r="B74" s="24"/>
      <c r="C74" s="25"/>
      <c r="D74" s="16">
        <v>0</v>
      </c>
      <c r="E74" s="182">
        <v>0.255</v>
      </c>
      <c r="F74" s="8">
        <f t="shared" si="0"/>
        <v>0</v>
      </c>
      <c r="G74" s="8">
        <f t="shared" si="1"/>
        <v>0</v>
      </c>
      <c r="H74" s="8">
        <f t="shared" si="2"/>
        <v>0</v>
      </c>
      <c r="I74" s="8">
        <f t="shared" si="3"/>
        <v>0</v>
      </c>
      <c r="J74" s="8">
        <f t="shared" si="4"/>
        <v>0</v>
      </c>
      <c r="K74" s="8">
        <f t="shared" si="5"/>
        <v>0</v>
      </c>
      <c r="L74" s="19">
        <f t="shared" si="11"/>
        <v>0</v>
      </c>
      <c r="M74" s="50"/>
      <c r="N74" s="60"/>
      <c r="O74" s="60"/>
      <c r="P74" s="60"/>
      <c r="Q74" s="60"/>
      <c r="R74" s="60"/>
      <c r="S74" s="60"/>
      <c r="T74" s="60"/>
      <c r="U74" s="60"/>
      <c r="V74" s="60"/>
      <c r="W74" s="60"/>
      <c r="X74" s="60"/>
      <c r="Y74" s="62"/>
      <c r="Z74" s="198"/>
      <c r="AA74" s="198"/>
      <c r="AB74" s="20">
        <f t="shared" si="12"/>
        <v>0</v>
      </c>
      <c r="AC74" s="204">
        <f t="shared" si="14"/>
        <v>0</v>
      </c>
      <c r="AD74" s="67">
        <f t="shared" si="13"/>
        <v>0</v>
      </c>
      <c r="AE74" t="str">
        <f t="shared" si="15"/>
        <v/>
      </c>
    </row>
    <row r="75" spans="1:31" ht="15.75" thickBot="1" x14ac:dyDescent="0.3">
      <c r="A75" s="23"/>
      <c r="B75" s="24"/>
      <c r="C75" s="25"/>
      <c r="D75" s="16">
        <v>0</v>
      </c>
      <c r="E75" s="182">
        <v>0.255</v>
      </c>
      <c r="F75" s="8">
        <f t="shared" si="0"/>
        <v>0</v>
      </c>
      <c r="G75" s="8">
        <f t="shared" si="1"/>
        <v>0</v>
      </c>
      <c r="H75" s="8">
        <f t="shared" si="2"/>
        <v>0</v>
      </c>
      <c r="I75" s="8">
        <f t="shared" si="3"/>
        <v>0</v>
      </c>
      <c r="J75" s="8">
        <f t="shared" si="4"/>
        <v>0</v>
      </c>
      <c r="K75" s="8">
        <f t="shared" si="5"/>
        <v>0</v>
      </c>
      <c r="L75" s="19">
        <f t="shared" si="11"/>
        <v>0</v>
      </c>
      <c r="M75" s="50"/>
      <c r="N75" s="60"/>
      <c r="O75" s="60"/>
      <c r="P75" s="60"/>
      <c r="Q75" s="60"/>
      <c r="R75" s="60"/>
      <c r="S75" s="60"/>
      <c r="T75" s="60"/>
      <c r="U75" s="60"/>
      <c r="V75" s="60"/>
      <c r="W75" s="60"/>
      <c r="X75" s="60"/>
      <c r="Y75" s="62"/>
      <c r="Z75" s="198"/>
      <c r="AA75" s="198"/>
      <c r="AB75" s="20">
        <f t="shared" si="12"/>
        <v>0</v>
      </c>
      <c r="AC75" s="204">
        <f t="shared" si="14"/>
        <v>0</v>
      </c>
      <c r="AD75" s="67">
        <f t="shared" si="13"/>
        <v>0</v>
      </c>
      <c r="AE75" t="str">
        <f t="shared" si="15"/>
        <v/>
      </c>
    </row>
    <row r="76" spans="1:31" ht="15.75" thickBot="1" x14ac:dyDescent="0.3">
      <c r="A76" s="23"/>
      <c r="B76" s="24"/>
      <c r="C76" s="25"/>
      <c r="D76" s="16">
        <v>0</v>
      </c>
      <c r="E76" s="182">
        <v>0.255</v>
      </c>
      <c r="F76" s="8">
        <f t="shared" si="0"/>
        <v>0</v>
      </c>
      <c r="G76" s="8">
        <f t="shared" si="1"/>
        <v>0</v>
      </c>
      <c r="H76" s="8">
        <f t="shared" si="2"/>
        <v>0</v>
      </c>
      <c r="I76" s="8">
        <f t="shared" si="3"/>
        <v>0</v>
      </c>
      <c r="J76" s="8">
        <f t="shared" si="4"/>
        <v>0</v>
      </c>
      <c r="K76" s="8">
        <f t="shared" si="5"/>
        <v>0</v>
      </c>
      <c r="L76" s="19">
        <f t="shared" si="11"/>
        <v>0</v>
      </c>
      <c r="M76" s="50"/>
      <c r="N76" s="60"/>
      <c r="O76" s="60"/>
      <c r="P76" s="60"/>
      <c r="Q76" s="60"/>
      <c r="R76" s="60"/>
      <c r="S76" s="60"/>
      <c r="T76" s="60"/>
      <c r="U76" s="60"/>
      <c r="V76" s="60"/>
      <c r="W76" s="60"/>
      <c r="X76" s="60"/>
      <c r="Y76" s="62"/>
      <c r="Z76" s="198"/>
      <c r="AA76" s="198"/>
      <c r="AB76" s="20">
        <f t="shared" si="12"/>
        <v>0</v>
      </c>
      <c r="AC76" s="204">
        <f t="shared" si="14"/>
        <v>0</v>
      </c>
      <c r="AD76" s="67">
        <f t="shared" si="13"/>
        <v>0</v>
      </c>
      <c r="AE76" t="str">
        <f t="shared" si="15"/>
        <v/>
      </c>
    </row>
    <row r="77" spans="1:31" ht="15.75" thickBot="1" x14ac:dyDescent="0.3">
      <c r="A77" s="23"/>
      <c r="B77" s="24"/>
      <c r="C77" s="25"/>
      <c r="D77" s="16">
        <v>0</v>
      </c>
      <c r="E77" s="182">
        <v>0.255</v>
      </c>
      <c r="F77" s="8">
        <f t="shared" si="0"/>
        <v>0</v>
      </c>
      <c r="G77" s="8">
        <f t="shared" si="1"/>
        <v>0</v>
      </c>
      <c r="H77" s="8">
        <f t="shared" si="2"/>
        <v>0</v>
      </c>
      <c r="I77" s="8">
        <f t="shared" si="3"/>
        <v>0</v>
      </c>
      <c r="J77" s="8">
        <f t="shared" si="4"/>
        <v>0</v>
      </c>
      <c r="K77" s="8">
        <f t="shared" si="5"/>
        <v>0</v>
      </c>
      <c r="L77" s="19">
        <f t="shared" si="11"/>
        <v>0</v>
      </c>
      <c r="M77" s="50"/>
      <c r="N77" s="60"/>
      <c r="O77" s="60"/>
      <c r="P77" s="60"/>
      <c r="Q77" s="60"/>
      <c r="R77" s="60"/>
      <c r="S77" s="60"/>
      <c r="T77" s="60"/>
      <c r="U77" s="60"/>
      <c r="V77" s="60"/>
      <c r="W77" s="60"/>
      <c r="X77" s="60"/>
      <c r="Y77" s="62"/>
      <c r="Z77" s="198"/>
      <c r="AA77" s="198"/>
      <c r="AB77" s="20">
        <f t="shared" si="12"/>
        <v>0</v>
      </c>
      <c r="AC77" s="204">
        <f t="shared" si="14"/>
        <v>0</v>
      </c>
      <c r="AD77" s="67">
        <f t="shared" si="13"/>
        <v>0</v>
      </c>
      <c r="AE77" t="str">
        <f t="shared" si="15"/>
        <v/>
      </c>
    </row>
    <row r="78" spans="1:31" ht="15.75" thickBot="1" x14ac:dyDescent="0.3">
      <c r="A78" s="23"/>
      <c r="B78" s="24"/>
      <c r="C78" s="25"/>
      <c r="D78" s="16">
        <v>0</v>
      </c>
      <c r="E78" s="182">
        <v>0.255</v>
      </c>
      <c r="F78" s="8">
        <f t="shared" si="0"/>
        <v>0</v>
      </c>
      <c r="G78" s="8">
        <f t="shared" si="1"/>
        <v>0</v>
      </c>
      <c r="H78" s="8">
        <f t="shared" si="2"/>
        <v>0</v>
      </c>
      <c r="I78" s="8">
        <f t="shared" si="3"/>
        <v>0</v>
      </c>
      <c r="J78" s="8">
        <f t="shared" si="4"/>
        <v>0</v>
      </c>
      <c r="K78" s="8">
        <f t="shared" si="5"/>
        <v>0</v>
      </c>
      <c r="L78" s="19">
        <f t="shared" si="11"/>
        <v>0</v>
      </c>
      <c r="M78" s="50"/>
      <c r="N78" s="60"/>
      <c r="O78" s="60"/>
      <c r="P78" s="60"/>
      <c r="Q78" s="60"/>
      <c r="R78" s="60"/>
      <c r="S78" s="60"/>
      <c r="T78" s="60"/>
      <c r="U78" s="60"/>
      <c r="V78" s="60"/>
      <c r="W78" s="60"/>
      <c r="X78" s="60"/>
      <c r="Y78" s="62"/>
      <c r="Z78" s="198"/>
      <c r="AA78" s="198"/>
      <c r="AB78" s="20">
        <f t="shared" si="12"/>
        <v>0</v>
      </c>
      <c r="AC78" s="204">
        <f t="shared" si="14"/>
        <v>0</v>
      </c>
      <c r="AD78" s="67">
        <f t="shared" si="13"/>
        <v>0</v>
      </c>
      <c r="AE78" t="str">
        <f t="shared" si="15"/>
        <v/>
      </c>
    </row>
    <row r="79" spans="1:31" ht="15.75" thickBot="1" x14ac:dyDescent="0.3">
      <c r="A79" s="23"/>
      <c r="B79" s="24"/>
      <c r="C79" s="25"/>
      <c r="D79" s="16">
        <v>0</v>
      </c>
      <c r="E79" s="182">
        <v>0.255</v>
      </c>
      <c r="F79" s="8">
        <f t="shared" si="0"/>
        <v>0</v>
      </c>
      <c r="G79" s="8">
        <f t="shared" si="1"/>
        <v>0</v>
      </c>
      <c r="H79" s="8">
        <f t="shared" si="2"/>
        <v>0</v>
      </c>
      <c r="I79" s="8">
        <f t="shared" si="3"/>
        <v>0</v>
      </c>
      <c r="J79" s="8">
        <f t="shared" si="4"/>
        <v>0</v>
      </c>
      <c r="K79" s="8">
        <f t="shared" si="5"/>
        <v>0</v>
      </c>
      <c r="L79" s="19">
        <f t="shared" si="11"/>
        <v>0</v>
      </c>
      <c r="M79" s="50"/>
      <c r="N79" s="60"/>
      <c r="O79" s="60"/>
      <c r="P79" s="60"/>
      <c r="Q79" s="60"/>
      <c r="R79" s="60"/>
      <c r="S79" s="60"/>
      <c r="T79" s="60"/>
      <c r="U79" s="60"/>
      <c r="V79" s="60"/>
      <c r="W79" s="60"/>
      <c r="X79" s="60"/>
      <c r="Y79" s="62"/>
      <c r="Z79" s="198"/>
      <c r="AA79" s="198"/>
      <c r="AB79" s="20">
        <f t="shared" si="12"/>
        <v>0</v>
      </c>
      <c r="AC79" s="204">
        <f t="shared" si="14"/>
        <v>0</v>
      </c>
      <c r="AD79" s="67">
        <f t="shared" si="13"/>
        <v>0</v>
      </c>
      <c r="AE79" t="str">
        <f t="shared" si="15"/>
        <v/>
      </c>
    </row>
    <row r="80" spans="1:31" ht="15.75" thickBot="1" x14ac:dyDescent="0.3">
      <c r="A80" s="23"/>
      <c r="B80" s="24"/>
      <c r="C80" s="25"/>
      <c r="D80" s="16">
        <v>0</v>
      </c>
      <c r="E80" s="182">
        <v>0.255</v>
      </c>
      <c r="F80" s="8">
        <f t="shared" si="0"/>
        <v>0</v>
      </c>
      <c r="G80" s="8">
        <f t="shared" si="1"/>
        <v>0</v>
      </c>
      <c r="H80" s="8">
        <f t="shared" si="2"/>
        <v>0</v>
      </c>
      <c r="I80" s="8">
        <f t="shared" si="3"/>
        <v>0</v>
      </c>
      <c r="J80" s="8">
        <f t="shared" si="4"/>
        <v>0</v>
      </c>
      <c r="K80" s="8">
        <f t="shared" si="5"/>
        <v>0</v>
      </c>
      <c r="L80" s="19">
        <f t="shared" si="11"/>
        <v>0</v>
      </c>
      <c r="M80" s="50"/>
      <c r="N80" s="60"/>
      <c r="O80" s="60"/>
      <c r="P80" s="60"/>
      <c r="Q80" s="60"/>
      <c r="R80" s="60"/>
      <c r="S80" s="60"/>
      <c r="T80" s="60"/>
      <c r="U80" s="60"/>
      <c r="V80" s="60"/>
      <c r="W80" s="60"/>
      <c r="X80" s="60"/>
      <c r="Y80" s="62"/>
      <c r="Z80" s="198"/>
      <c r="AA80" s="198"/>
      <c r="AB80" s="20">
        <f t="shared" si="12"/>
        <v>0</v>
      </c>
      <c r="AC80" s="204">
        <f t="shared" si="14"/>
        <v>0</v>
      </c>
      <c r="AD80" s="67">
        <f t="shared" si="13"/>
        <v>0</v>
      </c>
      <c r="AE80" t="str">
        <f t="shared" si="15"/>
        <v/>
      </c>
    </row>
    <row r="81" spans="1:31" ht="15.75" thickBot="1" x14ac:dyDescent="0.3">
      <c r="A81" s="23"/>
      <c r="B81" s="24"/>
      <c r="C81" s="25"/>
      <c r="D81" s="16">
        <v>0</v>
      </c>
      <c r="E81" s="182">
        <v>0.255</v>
      </c>
      <c r="F81" s="8">
        <f t="shared" si="0"/>
        <v>0</v>
      </c>
      <c r="G81" s="8">
        <f t="shared" si="1"/>
        <v>0</v>
      </c>
      <c r="H81" s="8">
        <f t="shared" si="2"/>
        <v>0</v>
      </c>
      <c r="I81" s="8">
        <f t="shared" si="3"/>
        <v>0</v>
      </c>
      <c r="J81" s="8">
        <f t="shared" si="4"/>
        <v>0</v>
      </c>
      <c r="K81" s="8">
        <f t="shared" si="5"/>
        <v>0</v>
      </c>
      <c r="L81" s="19">
        <f t="shared" si="11"/>
        <v>0</v>
      </c>
      <c r="M81" s="50"/>
      <c r="N81" s="60"/>
      <c r="O81" s="60"/>
      <c r="P81" s="60"/>
      <c r="Q81" s="60"/>
      <c r="R81" s="60"/>
      <c r="S81" s="60"/>
      <c r="T81" s="60"/>
      <c r="U81" s="60"/>
      <c r="V81" s="60"/>
      <c r="W81" s="60"/>
      <c r="X81" s="60"/>
      <c r="Y81" s="62"/>
      <c r="Z81" s="198"/>
      <c r="AA81" s="198"/>
      <c r="AB81" s="20">
        <f t="shared" si="12"/>
        <v>0</v>
      </c>
      <c r="AC81" s="204">
        <f t="shared" si="14"/>
        <v>0</v>
      </c>
      <c r="AD81" s="67">
        <f t="shared" si="13"/>
        <v>0</v>
      </c>
      <c r="AE81" t="str">
        <f t="shared" si="15"/>
        <v/>
      </c>
    </row>
    <row r="82" spans="1:31" ht="15.75" thickBot="1" x14ac:dyDescent="0.3">
      <c r="A82" s="23"/>
      <c r="B82" s="24"/>
      <c r="C82" s="25"/>
      <c r="D82" s="16">
        <v>0</v>
      </c>
      <c r="E82" s="182">
        <v>0.255</v>
      </c>
      <c r="F82" s="8">
        <f t="shared" si="0"/>
        <v>0</v>
      </c>
      <c r="G82" s="8">
        <f t="shared" si="1"/>
        <v>0</v>
      </c>
      <c r="H82" s="8">
        <f t="shared" si="2"/>
        <v>0</v>
      </c>
      <c r="I82" s="8">
        <f t="shared" si="3"/>
        <v>0</v>
      </c>
      <c r="J82" s="8">
        <f t="shared" si="4"/>
        <v>0</v>
      </c>
      <c r="K82" s="8">
        <f t="shared" si="5"/>
        <v>0</v>
      </c>
      <c r="L82" s="19">
        <f t="shared" si="11"/>
        <v>0</v>
      </c>
      <c r="M82" s="50"/>
      <c r="N82" s="60"/>
      <c r="O82" s="60"/>
      <c r="P82" s="60"/>
      <c r="Q82" s="60"/>
      <c r="R82" s="60"/>
      <c r="S82" s="60"/>
      <c r="T82" s="60"/>
      <c r="U82" s="60"/>
      <c r="V82" s="60"/>
      <c r="W82" s="60"/>
      <c r="X82" s="60"/>
      <c r="Y82" s="62"/>
      <c r="Z82" s="198"/>
      <c r="AA82" s="198"/>
      <c r="AB82" s="20">
        <f t="shared" si="12"/>
        <v>0</v>
      </c>
      <c r="AC82" s="204">
        <f t="shared" si="14"/>
        <v>0</v>
      </c>
      <c r="AD82" s="67">
        <f t="shared" si="13"/>
        <v>0</v>
      </c>
      <c r="AE82" t="str">
        <f t="shared" si="15"/>
        <v/>
      </c>
    </row>
    <row r="83" spans="1:31" ht="15.75" thickBot="1" x14ac:dyDescent="0.3">
      <c r="A83" s="23"/>
      <c r="B83" s="24"/>
      <c r="C83" s="25"/>
      <c r="D83" s="16">
        <v>0</v>
      </c>
      <c r="E83" s="182">
        <v>0.255</v>
      </c>
      <c r="F83" s="8">
        <f t="shared" si="0"/>
        <v>0</v>
      </c>
      <c r="G83" s="8">
        <f t="shared" si="1"/>
        <v>0</v>
      </c>
      <c r="H83" s="8">
        <f t="shared" si="2"/>
        <v>0</v>
      </c>
      <c r="I83" s="8">
        <f t="shared" si="3"/>
        <v>0</v>
      </c>
      <c r="J83" s="8">
        <f t="shared" si="4"/>
        <v>0</v>
      </c>
      <c r="K83" s="8">
        <f t="shared" si="5"/>
        <v>0</v>
      </c>
      <c r="L83" s="19">
        <f t="shared" si="11"/>
        <v>0</v>
      </c>
      <c r="M83" s="50"/>
      <c r="N83" s="60"/>
      <c r="O83" s="60"/>
      <c r="P83" s="60"/>
      <c r="Q83" s="60"/>
      <c r="R83" s="60"/>
      <c r="S83" s="60"/>
      <c r="T83" s="60"/>
      <c r="U83" s="60"/>
      <c r="V83" s="60"/>
      <c r="W83" s="60"/>
      <c r="X83" s="60"/>
      <c r="Y83" s="62"/>
      <c r="Z83" s="198"/>
      <c r="AA83" s="198"/>
      <c r="AB83" s="20">
        <f t="shared" si="12"/>
        <v>0</v>
      </c>
      <c r="AC83" s="204">
        <f t="shared" si="14"/>
        <v>0</v>
      </c>
      <c r="AD83" s="67">
        <f t="shared" si="13"/>
        <v>0</v>
      </c>
      <c r="AE83" t="str">
        <f t="shared" si="15"/>
        <v/>
      </c>
    </row>
    <row r="84" spans="1:31" ht="15.75" thickBot="1" x14ac:dyDescent="0.3">
      <c r="A84" s="23"/>
      <c r="B84" s="24"/>
      <c r="C84" s="25"/>
      <c r="D84" s="16">
        <v>0</v>
      </c>
      <c r="E84" s="182">
        <v>0.255</v>
      </c>
      <c r="F84" s="8">
        <f t="shared" si="0"/>
        <v>0</v>
      </c>
      <c r="G84" s="8">
        <f t="shared" si="1"/>
        <v>0</v>
      </c>
      <c r="H84" s="8">
        <f t="shared" si="2"/>
        <v>0</v>
      </c>
      <c r="I84" s="8">
        <f t="shared" si="3"/>
        <v>0</v>
      </c>
      <c r="J84" s="8">
        <f t="shared" si="4"/>
        <v>0</v>
      </c>
      <c r="K84" s="8">
        <f t="shared" si="5"/>
        <v>0</v>
      </c>
      <c r="L84" s="19">
        <f t="shared" si="11"/>
        <v>0</v>
      </c>
      <c r="M84" s="50"/>
      <c r="N84" s="60"/>
      <c r="O84" s="60"/>
      <c r="P84" s="60"/>
      <c r="Q84" s="60"/>
      <c r="R84" s="60"/>
      <c r="S84" s="60"/>
      <c r="T84" s="60"/>
      <c r="U84" s="60"/>
      <c r="V84" s="60"/>
      <c r="W84" s="60"/>
      <c r="X84" s="60"/>
      <c r="Y84" s="62"/>
      <c r="Z84" s="198"/>
      <c r="AA84" s="198"/>
      <c r="AB84" s="20">
        <f t="shared" si="12"/>
        <v>0</v>
      </c>
      <c r="AC84" s="204">
        <f t="shared" si="14"/>
        <v>0</v>
      </c>
      <c r="AD84" s="67">
        <f t="shared" si="13"/>
        <v>0</v>
      </c>
      <c r="AE84" t="str">
        <f t="shared" si="15"/>
        <v/>
      </c>
    </row>
    <row r="85" spans="1:31" ht="15.75" thickBot="1" x14ac:dyDescent="0.3">
      <c r="A85" s="23"/>
      <c r="B85" s="24"/>
      <c r="C85" s="25"/>
      <c r="D85" s="16">
        <v>0</v>
      </c>
      <c r="E85" s="182">
        <v>0.255</v>
      </c>
      <c r="F85" s="8">
        <f t="shared" si="0"/>
        <v>0</v>
      </c>
      <c r="G85" s="8">
        <f t="shared" si="1"/>
        <v>0</v>
      </c>
      <c r="H85" s="8">
        <f t="shared" si="2"/>
        <v>0</v>
      </c>
      <c r="I85" s="8">
        <f t="shared" si="3"/>
        <v>0</v>
      </c>
      <c r="J85" s="8">
        <f t="shared" si="4"/>
        <v>0</v>
      </c>
      <c r="K85" s="8">
        <f t="shared" si="5"/>
        <v>0</v>
      </c>
      <c r="L85" s="19">
        <f t="shared" si="11"/>
        <v>0</v>
      </c>
      <c r="M85" s="50"/>
      <c r="N85" s="60"/>
      <c r="O85" s="60"/>
      <c r="P85" s="60"/>
      <c r="Q85" s="60"/>
      <c r="R85" s="60"/>
      <c r="S85" s="60"/>
      <c r="T85" s="60"/>
      <c r="U85" s="60"/>
      <c r="V85" s="60"/>
      <c r="W85" s="60"/>
      <c r="X85" s="60"/>
      <c r="Y85" s="62"/>
      <c r="Z85" s="198"/>
      <c r="AA85" s="198"/>
      <c r="AB85" s="20">
        <f t="shared" si="12"/>
        <v>0</v>
      </c>
      <c r="AC85" s="204">
        <f t="shared" si="14"/>
        <v>0</v>
      </c>
      <c r="AD85" s="67">
        <f t="shared" si="13"/>
        <v>0</v>
      </c>
      <c r="AE85" t="str">
        <f t="shared" si="15"/>
        <v/>
      </c>
    </row>
    <row r="86" spans="1:31" ht="15.75" thickBot="1" x14ac:dyDescent="0.3">
      <c r="A86" s="23"/>
      <c r="B86" s="24"/>
      <c r="C86" s="25"/>
      <c r="D86" s="16">
        <v>0</v>
      </c>
      <c r="E86" s="182">
        <v>0.255</v>
      </c>
      <c r="F86" s="8">
        <f t="shared" si="0"/>
        <v>0</v>
      </c>
      <c r="G86" s="8">
        <f t="shared" si="1"/>
        <v>0</v>
      </c>
      <c r="H86" s="8">
        <f t="shared" si="2"/>
        <v>0</v>
      </c>
      <c r="I86" s="8">
        <f t="shared" si="3"/>
        <v>0</v>
      </c>
      <c r="J86" s="8">
        <f t="shared" si="4"/>
        <v>0</v>
      </c>
      <c r="K86" s="8">
        <f t="shared" si="5"/>
        <v>0</v>
      </c>
      <c r="L86" s="19">
        <f t="shared" si="11"/>
        <v>0</v>
      </c>
      <c r="M86" s="50"/>
      <c r="N86" s="60"/>
      <c r="O86" s="60"/>
      <c r="P86" s="60"/>
      <c r="Q86" s="60"/>
      <c r="R86" s="60"/>
      <c r="S86" s="60"/>
      <c r="T86" s="60"/>
      <c r="U86" s="60"/>
      <c r="V86" s="60"/>
      <c r="W86" s="60"/>
      <c r="X86" s="60"/>
      <c r="Y86" s="62"/>
      <c r="Z86" s="198"/>
      <c r="AA86" s="198"/>
      <c r="AB86" s="20">
        <f t="shared" si="12"/>
        <v>0</v>
      </c>
      <c r="AC86" s="204">
        <f t="shared" si="14"/>
        <v>0</v>
      </c>
      <c r="AD86" s="67">
        <f t="shared" si="13"/>
        <v>0</v>
      </c>
      <c r="AE86" t="str">
        <f t="shared" si="15"/>
        <v/>
      </c>
    </row>
    <row r="87" spans="1:31" ht="15.75" thickBot="1" x14ac:dyDescent="0.3">
      <c r="A87" s="23"/>
      <c r="B87" s="24"/>
      <c r="C87" s="25"/>
      <c r="D87" s="16">
        <v>0</v>
      </c>
      <c r="E87" s="182">
        <v>0.255</v>
      </c>
      <c r="F87" s="8">
        <f t="shared" si="0"/>
        <v>0</v>
      </c>
      <c r="G87" s="8">
        <f t="shared" si="1"/>
        <v>0</v>
      </c>
      <c r="H87" s="8">
        <f t="shared" si="2"/>
        <v>0</v>
      </c>
      <c r="I87" s="8">
        <f t="shared" si="3"/>
        <v>0</v>
      </c>
      <c r="J87" s="8">
        <f t="shared" si="4"/>
        <v>0</v>
      </c>
      <c r="K87" s="8">
        <f t="shared" si="5"/>
        <v>0</v>
      </c>
      <c r="L87" s="19">
        <f t="shared" si="11"/>
        <v>0</v>
      </c>
      <c r="M87" s="50"/>
      <c r="N87" s="60"/>
      <c r="O87" s="60"/>
      <c r="P87" s="60"/>
      <c r="Q87" s="60"/>
      <c r="R87" s="60"/>
      <c r="S87" s="60"/>
      <c r="T87" s="60"/>
      <c r="U87" s="60"/>
      <c r="V87" s="60"/>
      <c r="W87" s="60"/>
      <c r="X87" s="60"/>
      <c r="Y87" s="62"/>
      <c r="Z87" s="198"/>
      <c r="AA87" s="198"/>
      <c r="AB87" s="20">
        <f t="shared" si="12"/>
        <v>0</v>
      </c>
      <c r="AC87" s="204">
        <f t="shared" si="14"/>
        <v>0</v>
      </c>
      <c r="AD87" s="67">
        <f t="shared" si="13"/>
        <v>0</v>
      </c>
      <c r="AE87" t="str">
        <f t="shared" si="15"/>
        <v/>
      </c>
    </row>
    <row r="88" spans="1:31" ht="15.75" thickBot="1" x14ac:dyDescent="0.3">
      <c r="A88" s="23"/>
      <c r="B88" s="24"/>
      <c r="C88" s="25"/>
      <c r="D88" s="16">
        <v>0</v>
      </c>
      <c r="E88" s="182">
        <v>0.255</v>
      </c>
      <c r="F88" s="8">
        <f t="shared" si="0"/>
        <v>0</v>
      </c>
      <c r="G88" s="8">
        <f t="shared" si="1"/>
        <v>0</v>
      </c>
      <c r="H88" s="8">
        <f t="shared" si="2"/>
        <v>0</v>
      </c>
      <c r="I88" s="8">
        <f t="shared" si="3"/>
        <v>0</v>
      </c>
      <c r="J88" s="8">
        <f t="shared" si="4"/>
        <v>0</v>
      </c>
      <c r="K88" s="8">
        <f t="shared" si="5"/>
        <v>0</v>
      </c>
      <c r="L88" s="19">
        <f t="shared" si="11"/>
        <v>0</v>
      </c>
      <c r="M88" s="50"/>
      <c r="N88" s="60"/>
      <c r="O88" s="60"/>
      <c r="P88" s="60"/>
      <c r="Q88" s="60"/>
      <c r="R88" s="60"/>
      <c r="S88" s="60"/>
      <c r="T88" s="60"/>
      <c r="U88" s="60"/>
      <c r="V88" s="60"/>
      <c r="W88" s="60"/>
      <c r="X88" s="60"/>
      <c r="Y88" s="62"/>
      <c r="Z88" s="198"/>
      <c r="AA88" s="198"/>
      <c r="AB88" s="20">
        <f t="shared" si="12"/>
        <v>0</v>
      </c>
      <c r="AC88" s="204">
        <f t="shared" si="14"/>
        <v>0</v>
      </c>
      <c r="AD88" s="67">
        <f t="shared" si="13"/>
        <v>0</v>
      </c>
      <c r="AE88" t="str">
        <f t="shared" si="15"/>
        <v/>
      </c>
    </row>
    <row r="89" spans="1:31" ht="15.75" thickBot="1" x14ac:dyDescent="0.3">
      <c r="A89" s="23"/>
      <c r="B89" s="24"/>
      <c r="C89" s="25"/>
      <c r="D89" s="16">
        <v>0</v>
      </c>
      <c r="E89" s="182">
        <v>0.255</v>
      </c>
      <c r="F89" s="8">
        <f t="shared" si="0"/>
        <v>0</v>
      </c>
      <c r="G89" s="8">
        <f t="shared" si="1"/>
        <v>0</v>
      </c>
      <c r="H89" s="8">
        <f t="shared" si="2"/>
        <v>0</v>
      </c>
      <c r="I89" s="8">
        <f t="shared" si="3"/>
        <v>0</v>
      </c>
      <c r="J89" s="8">
        <f t="shared" si="4"/>
        <v>0</v>
      </c>
      <c r="K89" s="8">
        <f t="shared" si="5"/>
        <v>0</v>
      </c>
      <c r="L89" s="19">
        <f t="shared" si="11"/>
        <v>0</v>
      </c>
      <c r="M89" s="50"/>
      <c r="N89" s="60"/>
      <c r="O89" s="60"/>
      <c r="P89" s="60"/>
      <c r="Q89" s="60"/>
      <c r="R89" s="60"/>
      <c r="S89" s="60"/>
      <c r="T89" s="60"/>
      <c r="U89" s="60"/>
      <c r="V89" s="60"/>
      <c r="W89" s="60"/>
      <c r="X89" s="60"/>
      <c r="Y89" s="62"/>
      <c r="Z89" s="198"/>
      <c r="AA89" s="198"/>
      <c r="AB89" s="20">
        <f t="shared" si="12"/>
        <v>0</v>
      </c>
      <c r="AC89" s="204">
        <f t="shared" si="14"/>
        <v>0</v>
      </c>
      <c r="AD89" s="67">
        <f t="shared" si="13"/>
        <v>0</v>
      </c>
      <c r="AE89" t="str">
        <f t="shared" si="15"/>
        <v/>
      </c>
    </row>
    <row r="90" spans="1:31" ht="15.75" thickBot="1" x14ac:dyDescent="0.3">
      <c r="A90" s="23"/>
      <c r="B90" s="24"/>
      <c r="C90" s="25"/>
      <c r="D90" s="16">
        <v>0</v>
      </c>
      <c r="E90" s="182">
        <v>0.255</v>
      </c>
      <c r="F90" s="8">
        <f t="shared" si="0"/>
        <v>0</v>
      </c>
      <c r="G90" s="8">
        <f t="shared" si="1"/>
        <v>0</v>
      </c>
      <c r="H90" s="8">
        <f t="shared" si="2"/>
        <v>0</v>
      </c>
      <c r="I90" s="8">
        <f t="shared" si="3"/>
        <v>0</v>
      </c>
      <c r="J90" s="8">
        <f t="shared" si="4"/>
        <v>0</v>
      </c>
      <c r="K90" s="8">
        <f t="shared" si="5"/>
        <v>0</v>
      </c>
      <c r="L90" s="19">
        <f t="shared" si="11"/>
        <v>0</v>
      </c>
      <c r="M90" s="50"/>
      <c r="N90" s="60"/>
      <c r="O90" s="60"/>
      <c r="P90" s="60"/>
      <c r="Q90" s="60"/>
      <c r="R90" s="60"/>
      <c r="S90" s="60"/>
      <c r="T90" s="60"/>
      <c r="U90" s="60"/>
      <c r="V90" s="60"/>
      <c r="W90" s="60"/>
      <c r="X90" s="60"/>
      <c r="Y90" s="62"/>
      <c r="Z90" s="198"/>
      <c r="AA90" s="198"/>
      <c r="AB90" s="20">
        <f t="shared" si="12"/>
        <v>0</v>
      </c>
      <c r="AC90" s="204">
        <f t="shared" si="14"/>
        <v>0</v>
      </c>
      <c r="AD90" s="67">
        <f t="shared" si="13"/>
        <v>0</v>
      </c>
      <c r="AE90" t="str">
        <f t="shared" si="15"/>
        <v/>
      </c>
    </row>
    <row r="91" spans="1:31" ht="15.75" thickBot="1" x14ac:dyDescent="0.3">
      <c r="A91" s="23"/>
      <c r="B91" s="24"/>
      <c r="C91" s="25"/>
      <c r="D91" s="16">
        <v>0</v>
      </c>
      <c r="E91" s="182">
        <v>0.255</v>
      </c>
      <c r="F91" s="8">
        <f t="shared" si="0"/>
        <v>0</v>
      </c>
      <c r="G91" s="8">
        <f t="shared" si="1"/>
        <v>0</v>
      </c>
      <c r="H91" s="8">
        <f t="shared" si="2"/>
        <v>0</v>
      </c>
      <c r="I91" s="8">
        <f t="shared" si="3"/>
        <v>0</v>
      </c>
      <c r="J91" s="8">
        <f t="shared" si="4"/>
        <v>0</v>
      </c>
      <c r="K91" s="8">
        <f t="shared" si="5"/>
        <v>0</v>
      </c>
      <c r="L91" s="19">
        <f t="shared" si="11"/>
        <v>0</v>
      </c>
      <c r="M91" s="50"/>
      <c r="N91" s="60"/>
      <c r="O91" s="60"/>
      <c r="P91" s="60"/>
      <c r="Q91" s="60"/>
      <c r="R91" s="60"/>
      <c r="S91" s="60"/>
      <c r="T91" s="60"/>
      <c r="U91" s="60"/>
      <c r="V91" s="60"/>
      <c r="W91" s="60"/>
      <c r="X91" s="60"/>
      <c r="Y91" s="62"/>
      <c r="Z91" s="198"/>
      <c r="AA91" s="198"/>
      <c r="AB91" s="20">
        <f t="shared" si="12"/>
        <v>0</v>
      </c>
      <c r="AC91" s="204">
        <f t="shared" si="14"/>
        <v>0</v>
      </c>
      <c r="AD91" s="67">
        <f t="shared" si="13"/>
        <v>0</v>
      </c>
      <c r="AE91" t="str">
        <f t="shared" si="15"/>
        <v/>
      </c>
    </row>
    <row r="92" spans="1:31" ht="15.75" thickBot="1" x14ac:dyDescent="0.3">
      <c r="A92" s="23"/>
      <c r="B92" s="24"/>
      <c r="C92" s="25"/>
      <c r="D92" s="16">
        <v>0</v>
      </c>
      <c r="E92" s="182">
        <v>0.255</v>
      </c>
      <c r="F92" s="8">
        <f t="shared" si="0"/>
        <v>0</v>
      </c>
      <c r="G92" s="8">
        <f t="shared" si="1"/>
        <v>0</v>
      </c>
      <c r="H92" s="8">
        <f t="shared" si="2"/>
        <v>0</v>
      </c>
      <c r="I92" s="8">
        <f t="shared" si="3"/>
        <v>0</v>
      </c>
      <c r="J92" s="8">
        <f t="shared" si="4"/>
        <v>0</v>
      </c>
      <c r="K92" s="8">
        <f t="shared" si="5"/>
        <v>0</v>
      </c>
      <c r="L92" s="19">
        <f t="shared" si="11"/>
        <v>0</v>
      </c>
      <c r="M92" s="50"/>
      <c r="N92" s="60"/>
      <c r="O92" s="60"/>
      <c r="P92" s="60"/>
      <c r="Q92" s="60"/>
      <c r="R92" s="60"/>
      <c r="S92" s="60"/>
      <c r="T92" s="60"/>
      <c r="U92" s="60"/>
      <c r="V92" s="60"/>
      <c r="W92" s="60"/>
      <c r="X92" s="60"/>
      <c r="Y92" s="62"/>
      <c r="Z92" s="198"/>
      <c r="AA92" s="198"/>
      <c r="AB92" s="20">
        <f t="shared" si="12"/>
        <v>0</v>
      </c>
      <c r="AC92" s="204">
        <f t="shared" si="14"/>
        <v>0</v>
      </c>
      <c r="AD92" s="67">
        <f t="shared" si="13"/>
        <v>0</v>
      </c>
      <c r="AE92" t="str">
        <f t="shared" si="15"/>
        <v/>
      </c>
    </row>
    <row r="93" spans="1:31" ht="15.75" thickBot="1" x14ac:dyDescent="0.3">
      <c r="A93" s="23"/>
      <c r="B93" s="24"/>
      <c r="C93" s="25"/>
      <c r="D93" s="16">
        <v>0</v>
      </c>
      <c r="E93" s="182">
        <v>0.255</v>
      </c>
      <c r="F93" s="8">
        <f t="shared" si="0"/>
        <v>0</v>
      </c>
      <c r="G93" s="8">
        <f t="shared" si="1"/>
        <v>0</v>
      </c>
      <c r="H93" s="8">
        <f t="shared" si="2"/>
        <v>0</v>
      </c>
      <c r="I93" s="8">
        <f t="shared" si="3"/>
        <v>0</v>
      </c>
      <c r="J93" s="8">
        <f t="shared" si="4"/>
        <v>0</v>
      </c>
      <c r="K93" s="8">
        <f t="shared" si="5"/>
        <v>0</v>
      </c>
      <c r="L93" s="19">
        <f t="shared" si="11"/>
        <v>0</v>
      </c>
      <c r="M93" s="50"/>
      <c r="N93" s="60"/>
      <c r="O93" s="60"/>
      <c r="P93" s="60"/>
      <c r="Q93" s="60"/>
      <c r="R93" s="60"/>
      <c r="S93" s="60"/>
      <c r="T93" s="60"/>
      <c r="U93" s="60"/>
      <c r="V93" s="60"/>
      <c r="W93" s="60"/>
      <c r="X93" s="60"/>
      <c r="Y93" s="62"/>
      <c r="Z93" s="198"/>
      <c r="AA93" s="198"/>
      <c r="AB93" s="20">
        <f t="shared" si="12"/>
        <v>0</v>
      </c>
      <c r="AC93" s="204">
        <f t="shared" si="14"/>
        <v>0</v>
      </c>
      <c r="AD93" s="67">
        <f t="shared" si="13"/>
        <v>0</v>
      </c>
      <c r="AE93" t="str">
        <f t="shared" si="15"/>
        <v/>
      </c>
    </row>
    <row r="94" spans="1:31" ht="15.75" thickBot="1" x14ac:dyDescent="0.3">
      <c r="A94" s="23"/>
      <c r="B94" s="24"/>
      <c r="C94" s="25"/>
      <c r="D94" s="16">
        <v>0</v>
      </c>
      <c r="E94" s="182">
        <v>0.255</v>
      </c>
      <c r="F94" s="8">
        <f t="shared" si="0"/>
        <v>0</v>
      </c>
      <c r="G94" s="8">
        <f t="shared" si="1"/>
        <v>0</v>
      </c>
      <c r="H94" s="8">
        <f t="shared" si="2"/>
        <v>0</v>
      </c>
      <c r="I94" s="8">
        <f t="shared" si="3"/>
        <v>0</v>
      </c>
      <c r="J94" s="8">
        <f t="shared" si="4"/>
        <v>0</v>
      </c>
      <c r="K94" s="8">
        <f t="shared" si="5"/>
        <v>0</v>
      </c>
      <c r="L94" s="19">
        <f t="shared" si="11"/>
        <v>0</v>
      </c>
      <c r="M94" s="50"/>
      <c r="N94" s="60"/>
      <c r="O94" s="60"/>
      <c r="P94" s="60"/>
      <c r="Q94" s="60"/>
      <c r="R94" s="60"/>
      <c r="S94" s="60"/>
      <c r="T94" s="60"/>
      <c r="U94" s="60"/>
      <c r="V94" s="60"/>
      <c r="W94" s="60"/>
      <c r="X94" s="60"/>
      <c r="Y94" s="62"/>
      <c r="Z94" s="198"/>
      <c r="AA94" s="198"/>
      <c r="AB94" s="20">
        <f t="shared" si="12"/>
        <v>0</v>
      </c>
      <c r="AC94" s="204">
        <f t="shared" si="14"/>
        <v>0</v>
      </c>
      <c r="AD94" s="67">
        <f t="shared" si="13"/>
        <v>0</v>
      </c>
      <c r="AE94" t="str">
        <f t="shared" si="15"/>
        <v/>
      </c>
    </row>
    <row r="95" spans="1:31" ht="15.75" thickBot="1" x14ac:dyDescent="0.3">
      <c r="A95" s="23"/>
      <c r="B95" s="24"/>
      <c r="C95" s="25"/>
      <c r="D95" s="16">
        <v>0</v>
      </c>
      <c r="E95" s="182">
        <v>0.255</v>
      </c>
      <c r="F95" s="8">
        <f t="shared" si="0"/>
        <v>0</v>
      </c>
      <c r="G95" s="8">
        <f t="shared" si="1"/>
        <v>0</v>
      </c>
      <c r="H95" s="8">
        <f t="shared" si="2"/>
        <v>0</v>
      </c>
      <c r="I95" s="8">
        <f t="shared" si="3"/>
        <v>0</v>
      </c>
      <c r="J95" s="8">
        <f t="shared" si="4"/>
        <v>0</v>
      </c>
      <c r="K95" s="8">
        <f t="shared" si="5"/>
        <v>0</v>
      </c>
      <c r="L95" s="19">
        <f t="shared" si="11"/>
        <v>0</v>
      </c>
      <c r="M95" s="50"/>
      <c r="N95" s="60"/>
      <c r="O95" s="60"/>
      <c r="P95" s="60"/>
      <c r="Q95" s="60"/>
      <c r="R95" s="60"/>
      <c r="S95" s="60"/>
      <c r="T95" s="60"/>
      <c r="U95" s="60"/>
      <c r="V95" s="60"/>
      <c r="W95" s="60"/>
      <c r="X95" s="60"/>
      <c r="Y95" s="62"/>
      <c r="Z95" s="198"/>
      <c r="AA95" s="198"/>
      <c r="AB95" s="20">
        <f t="shared" si="12"/>
        <v>0</v>
      </c>
      <c r="AC95" s="204">
        <f t="shared" si="14"/>
        <v>0</v>
      </c>
      <c r="AD95" s="67">
        <f t="shared" si="13"/>
        <v>0</v>
      </c>
      <c r="AE95" t="str">
        <f t="shared" si="15"/>
        <v/>
      </c>
    </row>
    <row r="96" spans="1:31" ht="15.75" thickBot="1" x14ac:dyDescent="0.3">
      <c r="A96" s="23"/>
      <c r="B96" s="24"/>
      <c r="C96" s="25"/>
      <c r="D96" s="16">
        <v>0</v>
      </c>
      <c r="E96" s="182">
        <v>0.255</v>
      </c>
      <c r="F96" s="8">
        <f t="shared" si="0"/>
        <v>0</v>
      </c>
      <c r="G96" s="8">
        <f t="shared" si="1"/>
        <v>0</v>
      </c>
      <c r="H96" s="8">
        <f t="shared" si="2"/>
        <v>0</v>
      </c>
      <c r="I96" s="8">
        <f t="shared" si="3"/>
        <v>0</v>
      </c>
      <c r="J96" s="8">
        <f t="shared" si="4"/>
        <v>0</v>
      </c>
      <c r="K96" s="8">
        <f t="shared" si="5"/>
        <v>0</v>
      </c>
      <c r="L96" s="19">
        <f t="shared" si="11"/>
        <v>0</v>
      </c>
      <c r="M96" s="50"/>
      <c r="N96" s="60"/>
      <c r="O96" s="60"/>
      <c r="P96" s="60"/>
      <c r="Q96" s="60"/>
      <c r="R96" s="60"/>
      <c r="S96" s="60"/>
      <c r="T96" s="60"/>
      <c r="U96" s="60"/>
      <c r="V96" s="60"/>
      <c r="W96" s="60"/>
      <c r="X96" s="60"/>
      <c r="Y96" s="62"/>
      <c r="Z96" s="198"/>
      <c r="AA96" s="198"/>
      <c r="AB96" s="20">
        <f t="shared" si="12"/>
        <v>0</v>
      </c>
      <c r="AC96" s="204">
        <f t="shared" si="14"/>
        <v>0</v>
      </c>
      <c r="AD96" s="67">
        <f t="shared" si="13"/>
        <v>0</v>
      </c>
      <c r="AE96" t="str">
        <f t="shared" si="15"/>
        <v/>
      </c>
    </row>
    <row r="97" spans="1:31" ht="15.75" thickBot="1" x14ac:dyDescent="0.3">
      <c r="A97" s="23"/>
      <c r="B97" s="24"/>
      <c r="C97" s="25"/>
      <c r="D97" s="16">
        <v>0</v>
      </c>
      <c r="E97" s="182">
        <v>0.255</v>
      </c>
      <c r="F97" s="8">
        <f t="shared" si="0"/>
        <v>0</v>
      </c>
      <c r="G97" s="8">
        <f t="shared" si="1"/>
        <v>0</v>
      </c>
      <c r="H97" s="8">
        <f t="shared" si="2"/>
        <v>0</v>
      </c>
      <c r="I97" s="8">
        <f t="shared" si="3"/>
        <v>0</v>
      </c>
      <c r="J97" s="8">
        <f t="shared" si="4"/>
        <v>0</v>
      </c>
      <c r="K97" s="8">
        <f t="shared" si="5"/>
        <v>0</v>
      </c>
      <c r="L97" s="19">
        <f t="shared" si="11"/>
        <v>0</v>
      </c>
      <c r="M97" s="50"/>
      <c r="N97" s="60"/>
      <c r="O97" s="60"/>
      <c r="P97" s="60"/>
      <c r="Q97" s="60"/>
      <c r="R97" s="60"/>
      <c r="S97" s="60"/>
      <c r="T97" s="60"/>
      <c r="U97" s="60"/>
      <c r="V97" s="60"/>
      <c r="W97" s="60"/>
      <c r="X97" s="60"/>
      <c r="Y97" s="62"/>
      <c r="Z97" s="198"/>
      <c r="AA97" s="198"/>
      <c r="AB97" s="20">
        <f t="shared" si="12"/>
        <v>0</v>
      </c>
      <c r="AC97" s="204">
        <f t="shared" si="14"/>
        <v>0</v>
      </c>
      <c r="AD97" s="67">
        <f t="shared" si="13"/>
        <v>0</v>
      </c>
      <c r="AE97" t="str">
        <f t="shared" si="15"/>
        <v/>
      </c>
    </row>
    <row r="98" spans="1:31" ht="15.75" thickBot="1" x14ac:dyDescent="0.3">
      <c r="A98" s="23"/>
      <c r="B98" s="24"/>
      <c r="C98" s="25"/>
      <c r="D98" s="16">
        <v>0</v>
      </c>
      <c r="E98" s="182">
        <v>0.255</v>
      </c>
      <c r="F98" s="8">
        <f t="shared" si="0"/>
        <v>0</v>
      </c>
      <c r="G98" s="8">
        <f t="shared" si="1"/>
        <v>0</v>
      </c>
      <c r="H98" s="8">
        <f t="shared" si="2"/>
        <v>0</v>
      </c>
      <c r="I98" s="8">
        <f t="shared" si="3"/>
        <v>0</v>
      </c>
      <c r="J98" s="8">
        <f t="shared" si="4"/>
        <v>0</v>
      </c>
      <c r="K98" s="8">
        <f t="shared" si="5"/>
        <v>0</v>
      </c>
      <c r="L98" s="19">
        <f t="shared" si="11"/>
        <v>0</v>
      </c>
      <c r="M98" s="50"/>
      <c r="N98" s="60"/>
      <c r="O98" s="60"/>
      <c r="P98" s="60"/>
      <c r="Q98" s="60"/>
      <c r="R98" s="60"/>
      <c r="S98" s="60"/>
      <c r="T98" s="60"/>
      <c r="U98" s="60"/>
      <c r="V98" s="60"/>
      <c r="W98" s="60"/>
      <c r="X98" s="60"/>
      <c r="Y98" s="62"/>
      <c r="Z98" s="198"/>
      <c r="AA98" s="198"/>
      <c r="AB98" s="20">
        <f t="shared" si="12"/>
        <v>0</v>
      </c>
      <c r="AC98" s="204">
        <f t="shared" si="14"/>
        <v>0</v>
      </c>
      <c r="AD98" s="67">
        <f t="shared" si="13"/>
        <v>0</v>
      </c>
      <c r="AE98" t="str">
        <f t="shared" si="15"/>
        <v/>
      </c>
    </row>
    <row r="99" spans="1:31" ht="15.75" thickBot="1" x14ac:dyDescent="0.3">
      <c r="A99" s="23"/>
      <c r="B99" s="24"/>
      <c r="C99" s="25"/>
      <c r="D99" s="16">
        <v>0</v>
      </c>
      <c r="E99" s="182">
        <v>0.255</v>
      </c>
      <c r="F99" s="8">
        <f t="shared" si="0"/>
        <v>0</v>
      </c>
      <c r="G99" s="8">
        <f t="shared" si="1"/>
        <v>0</v>
      </c>
      <c r="H99" s="8">
        <f t="shared" si="2"/>
        <v>0</v>
      </c>
      <c r="I99" s="8">
        <f t="shared" si="3"/>
        <v>0</v>
      </c>
      <c r="J99" s="8">
        <f t="shared" si="4"/>
        <v>0</v>
      </c>
      <c r="K99" s="8">
        <f t="shared" si="5"/>
        <v>0</v>
      </c>
      <c r="L99" s="19">
        <f t="shared" si="11"/>
        <v>0</v>
      </c>
      <c r="M99" s="50"/>
      <c r="N99" s="60"/>
      <c r="O99" s="60"/>
      <c r="P99" s="60"/>
      <c r="Q99" s="60"/>
      <c r="R99" s="60"/>
      <c r="S99" s="60"/>
      <c r="T99" s="60"/>
      <c r="U99" s="60"/>
      <c r="V99" s="60"/>
      <c r="W99" s="60"/>
      <c r="X99" s="60"/>
      <c r="Y99" s="62"/>
      <c r="Z99" s="198"/>
      <c r="AA99" s="198"/>
      <c r="AB99" s="20">
        <f t="shared" si="12"/>
        <v>0</v>
      </c>
      <c r="AC99" s="204">
        <f t="shared" si="14"/>
        <v>0</v>
      </c>
      <c r="AD99" s="67">
        <f t="shared" si="13"/>
        <v>0</v>
      </c>
      <c r="AE99" t="str">
        <f t="shared" si="15"/>
        <v/>
      </c>
    </row>
    <row r="100" spans="1:31" ht="15.75" thickBot="1" x14ac:dyDescent="0.3">
      <c r="A100" s="23"/>
      <c r="B100" s="24"/>
      <c r="C100" s="25"/>
      <c r="D100" s="16">
        <v>0</v>
      </c>
      <c r="E100" s="182">
        <v>0.255</v>
      </c>
      <c r="F100" s="8">
        <f t="shared" si="0"/>
        <v>0</v>
      </c>
      <c r="G100" s="8">
        <f t="shared" si="1"/>
        <v>0</v>
      </c>
      <c r="H100" s="8">
        <f t="shared" si="2"/>
        <v>0</v>
      </c>
      <c r="I100" s="8">
        <f t="shared" si="3"/>
        <v>0</v>
      </c>
      <c r="J100" s="8">
        <f t="shared" si="4"/>
        <v>0</v>
      </c>
      <c r="K100" s="8">
        <f t="shared" si="5"/>
        <v>0</v>
      </c>
      <c r="L100" s="19">
        <f t="shared" si="11"/>
        <v>0</v>
      </c>
      <c r="M100" s="50"/>
      <c r="N100" s="60"/>
      <c r="O100" s="60"/>
      <c r="P100" s="60"/>
      <c r="Q100" s="60"/>
      <c r="R100" s="60"/>
      <c r="S100" s="60"/>
      <c r="T100" s="60"/>
      <c r="U100" s="60"/>
      <c r="V100" s="60"/>
      <c r="W100" s="60"/>
      <c r="X100" s="60"/>
      <c r="Y100" s="62"/>
      <c r="Z100" s="198"/>
      <c r="AA100" s="198"/>
      <c r="AB100" s="20">
        <f t="shared" si="12"/>
        <v>0</v>
      </c>
      <c r="AC100" s="204">
        <f t="shared" si="14"/>
        <v>0</v>
      </c>
      <c r="AD100" s="67">
        <f t="shared" si="13"/>
        <v>0</v>
      </c>
      <c r="AE100" t="str">
        <f t="shared" si="15"/>
        <v/>
      </c>
    </row>
    <row r="101" spans="1:31" ht="15.75" thickBot="1" x14ac:dyDescent="0.3">
      <c r="A101" s="23"/>
      <c r="B101" s="24"/>
      <c r="C101" s="25"/>
      <c r="D101" s="16">
        <v>0</v>
      </c>
      <c r="E101" s="182">
        <v>0.255</v>
      </c>
      <c r="F101" s="8">
        <f t="shared" si="0"/>
        <v>0</v>
      </c>
      <c r="G101" s="8">
        <f t="shared" si="1"/>
        <v>0</v>
      </c>
      <c r="H101" s="8">
        <f t="shared" si="2"/>
        <v>0</v>
      </c>
      <c r="I101" s="8">
        <f t="shared" si="3"/>
        <v>0</v>
      </c>
      <c r="J101" s="8">
        <f t="shared" si="4"/>
        <v>0</v>
      </c>
      <c r="K101" s="8">
        <f t="shared" si="5"/>
        <v>0</v>
      </c>
      <c r="L101" s="19">
        <f t="shared" si="11"/>
        <v>0</v>
      </c>
      <c r="M101" s="50"/>
      <c r="N101" s="60"/>
      <c r="O101" s="60"/>
      <c r="P101" s="60"/>
      <c r="Q101" s="60"/>
      <c r="R101" s="60"/>
      <c r="S101" s="60"/>
      <c r="T101" s="60"/>
      <c r="U101" s="60"/>
      <c r="V101" s="60"/>
      <c r="W101" s="60"/>
      <c r="X101" s="60"/>
      <c r="Y101" s="62"/>
      <c r="Z101" s="198"/>
      <c r="AA101" s="198"/>
      <c r="AB101" s="20">
        <f t="shared" si="12"/>
        <v>0</v>
      </c>
      <c r="AC101" s="204">
        <f t="shared" si="14"/>
        <v>0</v>
      </c>
      <c r="AD101" s="67">
        <f t="shared" si="13"/>
        <v>0</v>
      </c>
      <c r="AE101" t="str">
        <f t="shared" si="15"/>
        <v/>
      </c>
    </row>
    <row r="102" spans="1:31" ht="15.75" thickBot="1" x14ac:dyDescent="0.3">
      <c r="A102" s="23"/>
      <c r="B102" s="24"/>
      <c r="C102" s="25"/>
      <c r="D102" s="16">
        <v>0</v>
      </c>
      <c r="E102" s="182">
        <v>0.255</v>
      </c>
      <c r="F102" s="8">
        <f t="shared" si="0"/>
        <v>0</v>
      </c>
      <c r="G102" s="8">
        <f t="shared" si="1"/>
        <v>0</v>
      </c>
      <c r="H102" s="8">
        <f t="shared" si="2"/>
        <v>0</v>
      </c>
      <c r="I102" s="8">
        <f t="shared" si="3"/>
        <v>0</v>
      </c>
      <c r="J102" s="8">
        <f t="shared" si="4"/>
        <v>0</v>
      </c>
      <c r="K102" s="8">
        <f t="shared" si="5"/>
        <v>0</v>
      </c>
      <c r="L102" s="19">
        <f t="shared" si="11"/>
        <v>0</v>
      </c>
      <c r="M102" s="50"/>
      <c r="N102" s="60"/>
      <c r="O102" s="60"/>
      <c r="P102" s="60"/>
      <c r="Q102" s="60"/>
      <c r="R102" s="60"/>
      <c r="S102" s="60"/>
      <c r="T102" s="60"/>
      <c r="U102" s="60"/>
      <c r="V102" s="60"/>
      <c r="W102" s="60"/>
      <c r="X102" s="60"/>
      <c r="Y102" s="62"/>
      <c r="Z102" s="198"/>
      <c r="AA102" s="198"/>
      <c r="AB102" s="20">
        <f t="shared" si="12"/>
        <v>0</v>
      </c>
      <c r="AC102" s="204">
        <f t="shared" si="14"/>
        <v>0</v>
      </c>
      <c r="AD102" s="67">
        <f t="shared" si="13"/>
        <v>0</v>
      </c>
      <c r="AE102" t="str">
        <f t="shared" si="15"/>
        <v/>
      </c>
    </row>
    <row r="103" spans="1:31" ht="15.75" thickBot="1" x14ac:dyDescent="0.3">
      <c r="A103" s="23"/>
      <c r="B103" s="24"/>
      <c r="C103" s="25"/>
      <c r="D103" s="16">
        <v>0</v>
      </c>
      <c r="E103" s="182">
        <v>0.255</v>
      </c>
      <c r="F103" s="8">
        <f t="shared" si="0"/>
        <v>0</v>
      </c>
      <c r="G103" s="8">
        <f t="shared" si="1"/>
        <v>0</v>
      </c>
      <c r="H103" s="8">
        <f t="shared" si="2"/>
        <v>0</v>
      </c>
      <c r="I103" s="8">
        <f t="shared" si="3"/>
        <v>0</v>
      </c>
      <c r="J103" s="8">
        <f t="shared" si="4"/>
        <v>0</v>
      </c>
      <c r="K103" s="8">
        <f t="shared" si="5"/>
        <v>0</v>
      </c>
      <c r="L103" s="19">
        <f t="shared" si="11"/>
        <v>0</v>
      </c>
      <c r="M103" s="50"/>
      <c r="N103" s="60"/>
      <c r="O103" s="60"/>
      <c r="P103" s="60"/>
      <c r="Q103" s="60"/>
      <c r="R103" s="60"/>
      <c r="S103" s="60"/>
      <c r="T103" s="60"/>
      <c r="U103" s="60"/>
      <c r="V103" s="60"/>
      <c r="W103" s="60"/>
      <c r="X103" s="60"/>
      <c r="Y103" s="62"/>
      <c r="Z103" s="198"/>
      <c r="AA103" s="198"/>
      <c r="AB103" s="20">
        <f t="shared" si="12"/>
        <v>0</v>
      </c>
      <c r="AC103" s="204">
        <f t="shared" si="14"/>
        <v>0</v>
      </c>
      <c r="AD103" s="67">
        <f t="shared" si="13"/>
        <v>0</v>
      </c>
      <c r="AE103" t="str">
        <f t="shared" si="15"/>
        <v/>
      </c>
    </row>
    <row r="104" spans="1:31" ht="15.75" thickBot="1" x14ac:dyDescent="0.3">
      <c r="A104" s="23"/>
      <c r="B104" s="24"/>
      <c r="C104" s="25"/>
      <c r="D104" s="16">
        <v>0</v>
      </c>
      <c r="E104" s="182">
        <v>0.255</v>
      </c>
      <c r="F104" s="8">
        <f t="shared" si="0"/>
        <v>0</v>
      </c>
      <c r="G104" s="8">
        <f t="shared" si="1"/>
        <v>0</v>
      </c>
      <c r="H104" s="8">
        <f t="shared" si="2"/>
        <v>0</v>
      </c>
      <c r="I104" s="8">
        <f t="shared" si="3"/>
        <v>0</v>
      </c>
      <c r="J104" s="8">
        <f t="shared" si="4"/>
        <v>0</v>
      </c>
      <c r="K104" s="8">
        <f t="shared" si="5"/>
        <v>0</v>
      </c>
      <c r="L104" s="19">
        <f t="shared" si="11"/>
        <v>0</v>
      </c>
      <c r="M104" s="50"/>
      <c r="N104" s="60"/>
      <c r="O104" s="60"/>
      <c r="P104" s="60"/>
      <c r="Q104" s="60"/>
      <c r="R104" s="60"/>
      <c r="S104" s="60"/>
      <c r="T104" s="60"/>
      <c r="U104" s="60"/>
      <c r="V104" s="60"/>
      <c r="W104" s="60"/>
      <c r="X104" s="60"/>
      <c r="Y104" s="62"/>
      <c r="Z104" s="198"/>
      <c r="AA104" s="198"/>
      <c r="AB104" s="20">
        <f t="shared" si="12"/>
        <v>0</v>
      </c>
      <c r="AC104" s="204">
        <f t="shared" si="14"/>
        <v>0</v>
      </c>
      <c r="AD104" s="67">
        <f t="shared" si="13"/>
        <v>0</v>
      </c>
      <c r="AE104" t="str">
        <f t="shared" si="15"/>
        <v/>
      </c>
    </row>
    <row r="105" spans="1:31" ht="15.75" thickBot="1" x14ac:dyDescent="0.3">
      <c r="A105" s="23"/>
      <c r="B105" s="24"/>
      <c r="C105" s="25"/>
      <c r="D105" s="16">
        <v>0</v>
      </c>
      <c r="E105" s="182">
        <v>0.255</v>
      </c>
      <c r="F105" s="8">
        <f t="shared" si="0"/>
        <v>0</v>
      </c>
      <c r="G105" s="8">
        <f t="shared" si="1"/>
        <v>0</v>
      </c>
      <c r="H105" s="8">
        <f t="shared" si="2"/>
        <v>0</v>
      </c>
      <c r="I105" s="8">
        <f t="shared" si="3"/>
        <v>0</v>
      </c>
      <c r="J105" s="8">
        <f t="shared" si="4"/>
        <v>0</v>
      </c>
      <c r="K105" s="8">
        <f t="shared" si="5"/>
        <v>0</v>
      </c>
      <c r="L105" s="19">
        <f t="shared" si="11"/>
        <v>0</v>
      </c>
      <c r="M105" s="50"/>
      <c r="N105" s="60"/>
      <c r="O105" s="60"/>
      <c r="P105" s="60"/>
      <c r="Q105" s="60"/>
      <c r="R105" s="60"/>
      <c r="S105" s="60"/>
      <c r="T105" s="60"/>
      <c r="U105" s="60"/>
      <c r="V105" s="60"/>
      <c r="W105" s="60"/>
      <c r="X105" s="60"/>
      <c r="Y105" s="62"/>
      <c r="Z105" s="198"/>
      <c r="AA105" s="198"/>
      <c r="AB105" s="20">
        <f t="shared" si="12"/>
        <v>0</v>
      </c>
      <c r="AC105" s="204">
        <f t="shared" si="14"/>
        <v>0</v>
      </c>
      <c r="AD105" s="67">
        <f t="shared" si="13"/>
        <v>0</v>
      </c>
      <c r="AE105" t="str">
        <f t="shared" si="15"/>
        <v/>
      </c>
    </row>
    <row r="106" spans="1:31" ht="15.75" thickBot="1" x14ac:dyDescent="0.3">
      <c r="A106" s="23"/>
      <c r="B106" s="24"/>
      <c r="C106" s="25"/>
      <c r="D106" s="16">
        <v>0</v>
      </c>
      <c r="E106" s="182">
        <v>0.255</v>
      </c>
      <c r="F106" s="8">
        <f t="shared" si="0"/>
        <v>0</v>
      </c>
      <c r="G106" s="8">
        <f t="shared" si="1"/>
        <v>0</v>
      </c>
      <c r="H106" s="8">
        <f t="shared" si="2"/>
        <v>0</v>
      </c>
      <c r="I106" s="8">
        <f t="shared" si="3"/>
        <v>0</v>
      </c>
      <c r="J106" s="8">
        <f t="shared" si="4"/>
        <v>0</v>
      </c>
      <c r="K106" s="8">
        <f t="shared" si="5"/>
        <v>0</v>
      </c>
      <c r="L106" s="19">
        <f t="shared" si="11"/>
        <v>0</v>
      </c>
      <c r="M106" s="50"/>
      <c r="N106" s="60"/>
      <c r="O106" s="60"/>
      <c r="P106" s="60"/>
      <c r="Q106" s="60"/>
      <c r="R106" s="60"/>
      <c r="S106" s="60"/>
      <c r="T106" s="60"/>
      <c r="U106" s="60"/>
      <c r="V106" s="60"/>
      <c r="W106" s="60"/>
      <c r="X106" s="60"/>
      <c r="Y106" s="62"/>
      <c r="Z106" s="198"/>
      <c r="AA106" s="198"/>
      <c r="AB106" s="20">
        <f t="shared" si="12"/>
        <v>0</v>
      </c>
      <c r="AC106" s="204">
        <f t="shared" si="14"/>
        <v>0</v>
      </c>
      <c r="AD106" s="67">
        <f t="shared" si="13"/>
        <v>0</v>
      </c>
      <c r="AE106" t="str">
        <f t="shared" si="15"/>
        <v/>
      </c>
    </row>
    <row r="107" spans="1:31" ht="15.75" thickBot="1" x14ac:dyDescent="0.3">
      <c r="A107" s="23"/>
      <c r="B107" s="24"/>
      <c r="C107" s="25"/>
      <c r="D107" s="16">
        <v>0</v>
      </c>
      <c r="E107" s="182">
        <v>0.255</v>
      </c>
      <c r="F107" s="8">
        <f t="shared" si="0"/>
        <v>0</v>
      </c>
      <c r="G107" s="8">
        <f t="shared" si="1"/>
        <v>0</v>
      </c>
      <c r="H107" s="8">
        <f t="shared" si="2"/>
        <v>0</v>
      </c>
      <c r="I107" s="8">
        <f t="shared" si="3"/>
        <v>0</v>
      </c>
      <c r="J107" s="8">
        <f t="shared" si="4"/>
        <v>0</v>
      </c>
      <c r="K107" s="8">
        <f t="shared" si="5"/>
        <v>0</v>
      </c>
      <c r="L107" s="19">
        <f t="shared" si="11"/>
        <v>0</v>
      </c>
      <c r="M107" s="50"/>
      <c r="N107" s="60"/>
      <c r="O107" s="60"/>
      <c r="P107" s="60"/>
      <c r="Q107" s="60"/>
      <c r="R107" s="60"/>
      <c r="S107" s="60"/>
      <c r="T107" s="60"/>
      <c r="U107" s="60"/>
      <c r="V107" s="60"/>
      <c r="W107" s="60"/>
      <c r="X107" s="60"/>
      <c r="Y107" s="62"/>
      <c r="Z107" s="198"/>
      <c r="AA107" s="198"/>
      <c r="AB107" s="20">
        <f t="shared" si="12"/>
        <v>0</v>
      </c>
      <c r="AC107" s="204">
        <f t="shared" si="14"/>
        <v>0</v>
      </c>
      <c r="AD107" s="67">
        <f t="shared" si="13"/>
        <v>0</v>
      </c>
      <c r="AE107" t="str">
        <f t="shared" si="15"/>
        <v/>
      </c>
    </row>
    <row r="108" spans="1:31" ht="15.75" thickBot="1" x14ac:dyDescent="0.3">
      <c r="A108" s="23"/>
      <c r="B108" s="24"/>
      <c r="C108" s="25"/>
      <c r="D108" s="16">
        <v>0</v>
      </c>
      <c r="E108" s="182">
        <v>0.255</v>
      </c>
      <c r="F108" s="8">
        <f t="shared" si="0"/>
        <v>0</v>
      </c>
      <c r="G108" s="8">
        <f t="shared" si="1"/>
        <v>0</v>
      </c>
      <c r="H108" s="8">
        <f t="shared" si="2"/>
        <v>0</v>
      </c>
      <c r="I108" s="8">
        <f t="shared" si="3"/>
        <v>0</v>
      </c>
      <c r="J108" s="8">
        <f t="shared" si="4"/>
        <v>0</v>
      </c>
      <c r="K108" s="8">
        <f t="shared" si="5"/>
        <v>0</v>
      </c>
      <c r="L108" s="19">
        <f t="shared" si="11"/>
        <v>0</v>
      </c>
      <c r="M108" s="50"/>
      <c r="N108" s="60"/>
      <c r="O108" s="60"/>
      <c r="P108" s="60"/>
      <c r="Q108" s="60"/>
      <c r="R108" s="60"/>
      <c r="S108" s="60"/>
      <c r="T108" s="60"/>
      <c r="U108" s="60"/>
      <c r="V108" s="60"/>
      <c r="W108" s="60"/>
      <c r="X108" s="60"/>
      <c r="Y108" s="62"/>
      <c r="Z108" s="198"/>
      <c r="AA108" s="198"/>
      <c r="AB108" s="20">
        <f t="shared" si="12"/>
        <v>0</v>
      </c>
      <c r="AC108" s="204">
        <f t="shared" si="14"/>
        <v>0</v>
      </c>
      <c r="AD108" s="67">
        <f t="shared" si="13"/>
        <v>0</v>
      </c>
      <c r="AE108" t="str">
        <f t="shared" si="15"/>
        <v/>
      </c>
    </row>
    <row r="109" spans="1:31" ht="15.75" thickBot="1" x14ac:dyDescent="0.3">
      <c r="A109" s="23"/>
      <c r="B109" s="24"/>
      <c r="C109" s="25"/>
      <c r="D109" s="16">
        <v>0</v>
      </c>
      <c r="E109" s="182">
        <v>0.255</v>
      </c>
      <c r="F109" s="8">
        <f t="shared" si="0"/>
        <v>0</v>
      </c>
      <c r="G109" s="8">
        <f t="shared" si="1"/>
        <v>0</v>
      </c>
      <c r="H109" s="8">
        <f t="shared" si="2"/>
        <v>0</v>
      </c>
      <c r="I109" s="8">
        <f t="shared" si="3"/>
        <v>0</v>
      </c>
      <c r="J109" s="8">
        <f t="shared" si="4"/>
        <v>0</v>
      </c>
      <c r="K109" s="8">
        <f t="shared" si="5"/>
        <v>0</v>
      </c>
      <c r="L109" s="19">
        <f t="shared" si="11"/>
        <v>0</v>
      </c>
      <c r="M109" s="50"/>
      <c r="N109" s="60"/>
      <c r="O109" s="60"/>
      <c r="P109" s="60"/>
      <c r="Q109" s="60"/>
      <c r="R109" s="60"/>
      <c r="S109" s="60"/>
      <c r="T109" s="60"/>
      <c r="U109" s="60"/>
      <c r="V109" s="60"/>
      <c r="W109" s="60"/>
      <c r="X109" s="60"/>
      <c r="Y109" s="62"/>
      <c r="Z109" s="198"/>
      <c r="AA109" s="198"/>
      <c r="AB109" s="20">
        <f t="shared" si="12"/>
        <v>0</v>
      </c>
      <c r="AC109" s="204">
        <f t="shared" si="14"/>
        <v>0</v>
      </c>
      <c r="AD109" s="67">
        <f t="shared" si="13"/>
        <v>0</v>
      </c>
      <c r="AE109" t="str">
        <f t="shared" si="15"/>
        <v/>
      </c>
    </row>
    <row r="110" spans="1:31" ht="15.75" thickBot="1" x14ac:dyDescent="0.3">
      <c r="A110" s="23"/>
      <c r="B110" s="24"/>
      <c r="C110" s="25"/>
      <c r="D110" s="16">
        <v>0</v>
      </c>
      <c r="E110" s="182">
        <v>0.255</v>
      </c>
      <c r="F110" s="8">
        <f t="shared" si="0"/>
        <v>0</v>
      </c>
      <c r="G110" s="8">
        <f t="shared" si="1"/>
        <v>0</v>
      </c>
      <c r="H110" s="8">
        <f t="shared" si="2"/>
        <v>0</v>
      </c>
      <c r="I110" s="8">
        <f t="shared" si="3"/>
        <v>0</v>
      </c>
      <c r="J110" s="8">
        <f t="shared" si="4"/>
        <v>0</v>
      </c>
      <c r="K110" s="8">
        <f t="shared" si="5"/>
        <v>0</v>
      </c>
      <c r="L110" s="19">
        <f t="shared" si="11"/>
        <v>0</v>
      </c>
      <c r="M110" s="50"/>
      <c r="N110" s="60"/>
      <c r="O110" s="60"/>
      <c r="P110" s="60"/>
      <c r="Q110" s="60"/>
      <c r="R110" s="60"/>
      <c r="S110" s="60"/>
      <c r="T110" s="60"/>
      <c r="U110" s="60"/>
      <c r="V110" s="60"/>
      <c r="W110" s="60"/>
      <c r="X110" s="60"/>
      <c r="Y110" s="62"/>
      <c r="Z110" s="198"/>
      <c r="AA110" s="198"/>
      <c r="AB110" s="20">
        <f t="shared" si="12"/>
        <v>0</v>
      </c>
      <c r="AC110" s="204">
        <f t="shared" si="14"/>
        <v>0</v>
      </c>
      <c r="AD110" s="67">
        <f t="shared" si="13"/>
        <v>0</v>
      </c>
      <c r="AE110" t="str">
        <f t="shared" si="15"/>
        <v/>
      </c>
    </row>
    <row r="111" spans="1:31" ht="15.75" thickBot="1" x14ac:dyDescent="0.3">
      <c r="A111" s="23"/>
      <c r="B111" s="24"/>
      <c r="C111" s="25"/>
      <c r="D111" s="16">
        <v>0</v>
      </c>
      <c r="E111" s="182">
        <v>0.255</v>
      </c>
      <c r="F111" s="8">
        <f t="shared" si="0"/>
        <v>0</v>
      </c>
      <c r="G111" s="8">
        <f t="shared" si="1"/>
        <v>0</v>
      </c>
      <c r="H111" s="8">
        <f t="shared" si="2"/>
        <v>0</v>
      </c>
      <c r="I111" s="8">
        <f t="shared" si="3"/>
        <v>0</v>
      </c>
      <c r="J111" s="8">
        <f t="shared" si="4"/>
        <v>0</v>
      </c>
      <c r="K111" s="8">
        <f t="shared" si="5"/>
        <v>0</v>
      </c>
      <c r="L111" s="19">
        <f t="shared" si="11"/>
        <v>0</v>
      </c>
      <c r="M111" s="50"/>
      <c r="N111" s="60"/>
      <c r="O111" s="60"/>
      <c r="P111" s="60"/>
      <c r="Q111" s="60"/>
      <c r="R111" s="60"/>
      <c r="S111" s="60"/>
      <c r="T111" s="60"/>
      <c r="U111" s="60"/>
      <c r="V111" s="60"/>
      <c r="W111" s="60"/>
      <c r="X111" s="60"/>
      <c r="Y111" s="62"/>
      <c r="Z111" s="198"/>
      <c r="AA111" s="198"/>
      <c r="AB111" s="20">
        <f t="shared" si="12"/>
        <v>0</v>
      </c>
      <c r="AC111" s="204">
        <f t="shared" si="14"/>
        <v>0</v>
      </c>
      <c r="AD111" s="67">
        <f t="shared" si="13"/>
        <v>0</v>
      </c>
      <c r="AE111" t="str">
        <f t="shared" si="15"/>
        <v/>
      </c>
    </row>
    <row r="112" spans="1:31" ht="15.75" thickBot="1" x14ac:dyDescent="0.3">
      <c r="A112" s="23"/>
      <c r="B112" s="24"/>
      <c r="C112" s="25"/>
      <c r="D112" s="16">
        <v>0</v>
      </c>
      <c r="E112" s="182">
        <v>0.255</v>
      </c>
      <c r="F112" s="8">
        <f t="shared" si="0"/>
        <v>0</v>
      </c>
      <c r="G112" s="8">
        <f t="shared" si="1"/>
        <v>0</v>
      </c>
      <c r="H112" s="8">
        <f t="shared" si="2"/>
        <v>0</v>
      </c>
      <c r="I112" s="8">
        <f t="shared" si="3"/>
        <v>0</v>
      </c>
      <c r="J112" s="8">
        <f t="shared" si="4"/>
        <v>0</v>
      </c>
      <c r="K112" s="8">
        <f t="shared" si="5"/>
        <v>0</v>
      </c>
      <c r="L112" s="19">
        <f t="shared" si="11"/>
        <v>0</v>
      </c>
      <c r="M112" s="50"/>
      <c r="N112" s="60"/>
      <c r="O112" s="60"/>
      <c r="P112" s="60"/>
      <c r="Q112" s="60"/>
      <c r="R112" s="60"/>
      <c r="S112" s="60"/>
      <c r="T112" s="60"/>
      <c r="U112" s="60"/>
      <c r="V112" s="60"/>
      <c r="W112" s="60"/>
      <c r="X112" s="60"/>
      <c r="Y112" s="62"/>
      <c r="Z112" s="198"/>
      <c r="AA112" s="198"/>
      <c r="AB112" s="20">
        <f t="shared" si="12"/>
        <v>0</v>
      </c>
      <c r="AC112" s="204">
        <f t="shared" si="14"/>
        <v>0</v>
      </c>
      <c r="AD112" s="67">
        <f t="shared" si="13"/>
        <v>0</v>
      </c>
      <c r="AE112" t="str">
        <f t="shared" si="15"/>
        <v/>
      </c>
    </row>
    <row r="113" spans="1:31" ht="15.75" thickBot="1" x14ac:dyDescent="0.3">
      <c r="A113" s="23"/>
      <c r="B113" s="24"/>
      <c r="C113" s="25"/>
      <c r="D113" s="16">
        <v>0</v>
      </c>
      <c r="E113" s="182">
        <v>0.255</v>
      </c>
      <c r="F113" s="8">
        <f t="shared" si="0"/>
        <v>0</v>
      </c>
      <c r="G113" s="8">
        <f t="shared" si="1"/>
        <v>0</v>
      </c>
      <c r="H113" s="8">
        <f t="shared" si="2"/>
        <v>0</v>
      </c>
      <c r="I113" s="8">
        <f t="shared" si="3"/>
        <v>0</v>
      </c>
      <c r="J113" s="8">
        <f t="shared" si="4"/>
        <v>0</v>
      </c>
      <c r="K113" s="8">
        <f t="shared" si="5"/>
        <v>0</v>
      </c>
      <c r="L113" s="19">
        <f t="shared" si="11"/>
        <v>0</v>
      </c>
      <c r="M113" s="50"/>
      <c r="N113" s="60"/>
      <c r="O113" s="60"/>
      <c r="P113" s="60"/>
      <c r="Q113" s="60"/>
      <c r="R113" s="60"/>
      <c r="S113" s="60"/>
      <c r="T113" s="60"/>
      <c r="U113" s="60"/>
      <c r="V113" s="60"/>
      <c r="W113" s="60"/>
      <c r="X113" s="60"/>
      <c r="Y113" s="62"/>
      <c r="Z113" s="198"/>
      <c r="AA113" s="198"/>
      <c r="AB113" s="20">
        <f t="shared" si="12"/>
        <v>0</v>
      </c>
      <c r="AC113" s="204">
        <f t="shared" si="14"/>
        <v>0</v>
      </c>
      <c r="AD113" s="67">
        <f t="shared" si="13"/>
        <v>0</v>
      </c>
      <c r="AE113" t="str">
        <f t="shared" si="15"/>
        <v/>
      </c>
    </row>
    <row r="114" spans="1:31" ht="15.75" thickBot="1" x14ac:dyDescent="0.3">
      <c r="A114" s="23"/>
      <c r="B114" s="24"/>
      <c r="C114" s="25"/>
      <c r="D114" s="16">
        <v>0</v>
      </c>
      <c r="E114" s="182">
        <v>0.255</v>
      </c>
      <c r="F114" s="8">
        <f t="shared" si="0"/>
        <v>0</v>
      </c>
      <c r="G114" s="8">
        <f t="shared" si="1"/>
        <v>0</v>
      </c>
      <c r="H114" s="8">
        <f t="shared" si="2"/>
        <v>0</v>
      </c>
      <c r="I114" s="8">
        <f t="shared" si="3"/>
        <v>0</v>
      </c>
      <c r="J114" s="8">
        <f t="shared" si="4"/>
        <v>0</v>
      </c>
      <c r="K114" s="8">
        <f t="shared" si="5"/>
        <v>0</v>
      </c>
      <c r="L114" s="19">
        <f t="shared" si="11"/>
        <v>0</v>
      </c>
      <c r="M114" s="50"/>
      <c r="N114" s="60"/>
      <c r="O114" s="60"/>
      <c r="P114" s="60"/>
      <c r="Q114" s="60"/>
      <c r="R114" s="60"/>
      <c r="S114" s="60"/>
      <c r="T114" s="60"/>
      <c r="U114" s="60"/>
      <c r="V114" s="60"/>
      <c r="W114" s="60"/>
      <c r="X114" s="60"/>
      <c r="Y114" s="62"/>
      <c r="Z114" s="198"/>
      <c r="AA114" s="198"/>
      <c r="AB114" s="20">
        <f t="shared" si="12"/>
        <v>0</v>
      </c>
      <c r="AC114" s="204">
        <f t="shared" si="14"/>
        <v>0</v>
      </c>
      <c r="AD114" s="67">
        <f t="shared" si="13"/>
        <v>0</v>
      </c>
      <c r="AE114" t="str">
        <f t="shared" si="15"/>
        <v/>
      </c>
    </row>
    <row r="115" spans="1:31" ht="15.75" thickBot="1" x14ac:dyDescent="0.3">
      <c r="A115" s="23"/>
      <c r="B115" s="24"/>
      <c r="C115" s="25"/>
      <c r="D115" s="16">
        <v>0</v>
      </c>
      <c r="E115" s="182">
        <v>0.255</v>
      </c>
      <c r="F115" s="8">
        <f t="shared" si="0"/>
        <v>0</v>
      </c>
      <c r="G115" s="8">
        <f t="shared" si="1"/>
        <v>0</v>
      </c>
      <c r="H115" s="8">
        <f t="shared" si="2"/>
        <v>0</v>
      </c>
      <c r="I115" s="8">
        <f t="shared" si="3"/>
        <v>0</v>
      </c>
      <c r="J115" s="8">
        <f t="shared" si="4"/>
        <v>0</v>
      </c>
      <c r="K115" s="8">
        <f t="shared" si="5"/>
        <v>0</v>
      </c>
      <c r="L115" s="19">
        <f t="shared" si="11"/>
        <v>0</v>
      </c>
      <c r="M115" s="50"/>
      <c r="N115" s="60"/>
      <c r="O115" s="60"/>
      <c r="P115" s="60"/>
      <c r="Q115" s="60"/>
      <c r="R115" s="60"/>
      <c r="S115" s="60"/>
      <c r="T115" s="60"/>
      <c r="U115" s="60"/>
      <c r="V115" s="60"/>
      <c r="W115" s="60"/>
      <c r="X115" s="60"/>
      <c r="Y115" s="62"/>
      <c r="Z115" s="198"/>
      <c r="AA115" s="198"/>
      <c r="AB115" s="20">
        <f t="shared" si="12"/>
        <v>0</v>
      </c>
      <c r="AC115" s="204">
        <f t="shared" si="14"/>
        <v>0</v>
      </c>
      <c r="AD115" s="67">
        <f t="shared" si="13"/>
        <v>0</v>
      </c>
      <c r="AE115" t="str">
        <f t="shared" si="15"/>
        <v/>
      </c>
    </row>
    <row r="116" spans="1:31" ht="15.75" thickBot="1" x14ac:dyDescent="0.3">
      <c r="A116" s="23"/>
      <c r="B116" s="24"/>
      <c r="C116" s="25"/>
      <c r="D116" s="16">
        <v>0</v>
      </c>
      <c r="E116" s="182">
        <v>0.255</v>
      </c>
      <c r="F116" s="8">
        <f t="shared" si="0"/>
        <v>0</v>
      </c>
      <c r="G116" s="8">
        <f t="shared" si="1"/>
        <v>0</v>
      </c>
      <c r="H116" s="8">
        <f t="shared" si="2"/>
        <v>0</v>
      </c>
      <c r="I116" s="8">
        <f t="shared" si="3"/>
        <v>0</v>
      </c>
      <c r="J116" s="8">
        <f t="shared" si="4"/>
        <v>0</v>
      </c>
      <c r="K116" s="8">
        <f t="shared" si="5"/>
        <v>0</v>
      </c>
      <c r="L116" s="19">
        <f t="shared" si="11"/>
        <v>0</v>
      </c>
      <c r="M116" s="50"/>
      <c r="N116" s="60"/>
      <c r="O116" s="60"/>
      <c r="P116" s="60"/>
      <c r="Q116" s="60"/>
      <c r="R116" s="60"/>
      <c r="S116" s="60"/>
      <c r="T116" s="60"/>
      <c r="U116" s="60"/>
      <c r="V116" s="60"/>
      <c r="W116" s="60"/>
      <c r="X116" s="60"/>
      <c r="Y116" s="62"/>
      <c r="Z116" s="198"/>
      <c r="AA116" s="198"/>
      <c r="AB116" s="20">
        <f t="shared" si="12"/>
        <v>0</v>
      </c>
      <c r="AC116" s="204">
        <f t="shared" si="14"/>
        <v>0</v>
      </c>
      <c r="AD116" s="67">
        <f t="shared" si="13"/>
        <v>0</v>
      </c>
      <c r="AE116" t="str">
        <f t="shared" si="15"/>
        <v/>
      </c>
    </row>
    <row r="117" spans="1:31" ht="15.75" thickBot="1" x14ac:dyDescent="0.3">
      <c r="A117" s="23"/>
      <c r="B117" s="24"/>
      <c r="C117" s="25"/>
      <c r="D117" s="16">
        <v>0</v>
      </c>
      <c r="E117" s="182">
        <v>0.255</v>
      </c>
      <c r="F117" s="8">
        <f t="shared" si="0"/>
        <v>0</v>
      </c>
      <c r="G117" s="8">
        <f t="shared" si="1"/>
        <v>0</v>
      </c>
      <c r="H117" s="8">
        <f t="shared" si="2"/>
        <v>0</v>
      </c>
      <c r="I117" s="8">
        <f t="shared" si="3"/>
        <v>0</v>
      </c>
      <c r="J117" s="8">
        <f t="shared" si="4"/>
        <v>0</v>
      </c>
      <c r="K117" s="8">
        <f t="shared" si="5"/>
        <v>0</v>
      </c>
      <c r="L117" s="19">
        <f t="shared" si="11"/>
        <v>0</v>
      </c>
      <c r="M117" s="50"/>
      <c r="N117" s="60"/>
      <c r="O117" s="60"/>
      <c r="P117" s="60"/>
      <c r="Q117" s="60"/>
      <c r="R117" s="60"/>
      <c r="S117" s="60"/>
      <c r="T117" s="60"/>
      <c r="U117" s="60"/>
      <c r="V117" s="60"/>
      <c r="W117" s="60"/>
      <c r="X117" s="60"/>
      <c r="Y117" s="62"/>
      <c r="Z117" s="198"/>
      <c r="AA117" s="198"/>
      <c r="AB117" s="20">
        <f t="shared" si="12"/>
        <v>0</v>
      </c>
      <c r="AC117" s="204">
        <f t="shared" si="14"/>
        <v>0</v>
      </c>
      <c r="AD117" s="67">
        <f t="shared" si="13"/>
        <v>0</v>
      </c>
      <c r="AE117" t="str">
        <f t="shared" si="15"/>
        <v/>
      </c>
    </row>
    <row r="118" spans="1:31" ht="15.75" thickBot="1" x14ac:dyDescent="0.3">
      <c r="A118" s="23"/>
      <c r="B118" s="24"/>
      <c r="C118" s="25"/>
      <c r="D118" s="16">
        <v>0</v>
      </c>
      <c r="E118" s="182">
        <v>0.255</v>
      </c>
      <c r="F118" s="8">
        <f t="shared" si="0"/>
        <v>0</v>
      </c>
      <c r="G118" s="8">
        <f t="shared" si="1"/>
        <v>0</v>
      </c>
      <c r="H118" s="8">
        <f t="shared" si="2"/>
        <v>0</v>
      </c>
      <c r="I118" s="8">
        <f t="shared" si="3"/>
        <v>0</v>
      </c>
      <c r="J118" s="8">
        <f t="shared" si="4"/>
        <v>0</v>
      </c>
      <c r="K118" s="8">
        <f t="shared" si="5"/>
        <v>0</v>
      </c>
      <c r="L118" s="19">
        <f t="shared" si="11"/>
        <v>0</v>
      </c>
      <c r="M118" s="50"/>
      <c r="N118" s="60"/>
      <c r="O118" s="60"/>
      <c r="P118" s="60"/>
      <c r="Q118" s="60"/>
      <c r="R118" s="60"/>
      <c r="S118" s="60"/>
      <c r="T118" s="60"/>
      <c r="U118" s="60"/>
      <c r="V118" s="60"/>
      <c r="W118" s="60"/>
      <c r="X118" s="60"/>
      <c r="Y118" s="62"/>
      <c r="Z118" s="198"/>
      <c r="AA118" s="198"/>
      <c r="AB118" s="20">
        <f t="shared" si="12"/>
        <v>0</v>
      </c>
      <c r="AC118" s="204">
        <f t="shared" si="14"/>
        <v>0</v>
      </c>
      <c r="AD118" s="67">
        <f t="shared" si="13"/>
        <v>0</v>
      </c>
      <c r="AE118" t="str">
        <f t="shared" si="15"/>
        <v/>
      </c>
    </row>
    <row r="119" spans="1:31" ht="15.75" thickBot="1" x14ac:dyDescent="0.3">
      <c r="A119" s="23"/>
      <c r="B119" s="24"/>
      <c r="C119" s="25"/>
      <c r="D119" s="16">
        <v>0</v>
      </c>
      <c r="E119" s="182">
        <v>0.255</v>
      </c>
      <c r="F119" s="8">
        <f t="shared" si="0"/>
        <v>0</v>
      </c>
      <c r="G119" s="8">
        <f t="shared" si="1"/>
        <v>0</v>
      </c>
      <c r="H119" s="8">
        <f t="shared" si="2"/>
        <v>0</v>
      </c>
      <c r="I119" s="8">
        <f t="shared" si="3"/>
        <v>0</v>
      </c>
      <c r="J119" s="8">
        <f t="shared" si="4"/>
        <v>0</v>
      </c>
      <c r="K119" s="8">
        <f t="shared" si="5"/>
        <v>0</v>
      </c>
      <c r="L119" s="19">
        <f t="shared" si="11"/>
        <v>0</v>
      </c>
      <c r="M119" s="50"/>
      <c r="N119" s="60"/>
      <c r="O119" s="60"/>
      <c r="P119" s="60"/>
      <c r="Q119" s="60"/>
      <c r="R119" s="60"/>
      <c r="S119" s="60"/>
      <c r="T119" s="60"/>
      <c r="U119" s="60"/>
      <c r="V119" s="60"/>
      <c r="W119" s="60"/>
      <c r="X119" s="60"/>
      <c r="Y119" s="62"/>
      <c r="Z119" s="198"/>
      <c r="AA119" s="198"/>
      <c r="AB119" s="20">
        <f t="shared" si="12"/>
        <v>0</v>
      </c>
      <c r="AC119" s="204">
        <f t="shared" si="14"/>
        <v>0</v>
      </c>
      <c r="AD119" s="67">
        <f t="shared" si="13"/>
        <v>0</v>
      </c>
      <c r="AE119" t="str">
        <f t="shared" si="15"/>
        <v/>
      </c>
    </row>
    <row r="120" spans="1:31" ht="15.75" thickBot="1" x14ac:dyDescent="0.3">
      <c r="A120" s="23"/>
      <c r="B120" s="24"/>
      <c r="C120" s="25"/>
      <c r="D120" s="16">
        <v>0</v>
      </c>
      <c r="E120" s="182">
        <v>0.255</v>
      </c>
      <c r="F120" s="8">
        <f t="shared" si="0"/>
        <v>0</v>
      </c>
      <c r="G120" s="8">
        <f t="shared" si="1"/>
        <v>0</v>
      </c>
      <c r="H120" s="8">
        <f t="shared" si="2"/>
        <v>0</v>
      </c>
      <c r="I120" s="8">
        <f t="shared" si="3"/>
        <v>0</v>
      </c>
      <c r="J120" s="8">
        <f t="shared" si="4"/>
        <v>0</v>
      </c>
      <c r="K120" s="8">
        <f t="shared" si="5"/>
        <v>0</v>
      </c>
      <c r="L120" s="19">
        <f t="shared" si="11"/>
        <v>0</v>
      </c>
      <c r="M120" s="50"/>
      <c r="N120" s="60"/>
      <c r="O120" s="60"/>
      <c r="P120" s="60"/>
      <c r="Q120" s="60"/>
      <c r="R120" s="60"/>
      <c r="S120" s="60"/>
      <c r="T120" s="60"/>
      <c r="U120" s="60"/>
      <c r="V120" s="60"/>
      <c r="W120" s="60"/>
      <c r="X120" s="60"/>
      <c r="Y120" s="62"/>
      <c r="Z120" s="198"/>
      <c r="AA120" s="198"/>
      <c r="AB120" s="20">
        <f t="shared" si="12"/>
        <v>0</v>
      </c>
      <c r="AC120" s="204">
        <f t="shared" si="14"/>
        <v>0</v>
      </c>
      <c r="AD120" s="67">
        <f t="shared" si="13"/>
        <v>0</v>
      </c>
      <c r="AE120" t="str">
        <f t="shared" si="15"/>
        <v/>
      </c>
    </row>
    <row r="121" spans="1:31" ht="15.75" thickBot="1" x14ac:dyDescent="0.3">
      <c r="A121" s="23"/>
      <c r="B121" s="24"/>
      <c r="C121" s="25"/>
      <c r="D121" s="16">
        <v>0</v>
      </c>
      <c r="E121" s="182">
        <v>0.255</v>
      </c>
      <c r="F121" s="8">
        <f t="shared" si="0"/>
        <v>0</v>
      </c>
      <c r="G121" s="8">
        <f t="shared" si="1"/>
        <v>0</v>
      </c>
      <c r="H121" s="8">
        <f t="shared" si="2"/>
        <v>0</v>
      </c>
      <c r="I121" s="8">
        <f t="shared" si="3"/>
        <v>0</v>
      </c>
      <c r="J121" s="8">
        <f t="shared" si="4"/>
        <v>0</v>
      </c>
      <c r="K121" s="8">
        <f t="shared" si="5"/>
        <v>0</v>
      </c>
      <c r="L121" s="19">
        <f t="shared" si="11"/>
        <v>0</v>
      </c>
      <c r="M121" s="50"/>
      <c r="N121" s="60"/>
      <c r="O121" s="60"/>
      <c r="P121" s="60"/>
      <c r="Q121" s="60"/>
      <c r="R121" s="60"/>
      <c r="S121" s="60"/>
      <c r="T121" s="60"/>
      <c r="U121" s="60"/>
      <c r="V121" s="60"/>
      <c r="W121" s="60"/>
      <c r="X121" s="60"/>
      <c r="Y121" s="62"/>
      <c r="Z121" s="198"/>
      <c r="AA121" s="198"/>
      <c r="AB121" s="20">
        <f t="shared" si="12"/>
        <v>0</v>
      </c>
      <c r="AC121" s="204">
        <f t="shared" si="14"/>
        <v>0</v>
      </c>
      <c r="AD121" s="67">
        <f t="shared" si="13"/>
        <v>0</v>
      </c>
      <c r="AE121" t="str">
        <f t="shared" si="15"/>
        <v/>
      </c>
    </row>
    <row r="122" spans="1:31" ht="15.75" thickBot="1" x14ac:dyDescent="0.3">
      <c r="A122" s="23"/>
      <c r="B122" s="24"/>
      <c r="C122" s="25"/>
      <c r="D122" s="16">
        <v>0</v>
      </c>
      <c r="E122" s="182">
        <v>0.255</v>
      </c>
      <c r="F122" s="8">
        <f t="shared" si="0"/>
        <v>0</v>
      </c>
      <c r="G122" s="8">
        <f t="shared" si="1"/>
        <v>0</v>
      </c>
      <c r="H122" s="8">
        <f t="shared" si="2"/>
        <v>0</v>
      </c>
      <c r="I122" s="8">
        <f t="shared" si="3"/>
        <v>0</v>
      </c>
      <c r="J122" s="8">
        <f t="shared" si="4"/>
        <v>0</v>
      </c>
      <c r="K122" s="8">
        <f t="shared" si="5"/>
        <v>0</v>
      </c>
      <c r="L122" s="19">
        <f t="shared" si="11"/>
        <v>0</v>
      </c>
      <c r="M122" s="50"/>
      <c r="N122" s="60"/>
      <c r="O122" s="60"/>
      <c r="P122" s="60"/>
      <c r="Q122" s="60"/>
      <c r="R122" s="60"/>
      <c r="S122" s="60"/>
      <c r="T122" s="60"/>
      <c r="U122" s="60"/>
      <c r="V122" s="60"/>
      <c r="W122" s="60"/>
      <c r="X122" s="60"/>
      <c r="Y122" s="62"/>
      <c r="Z122" s="198"/>
      <c r="AA122" s="198"/>
      <c r="AB122" s="20">
        <f t="shared" si="12"/>
        <v>0</v>
      </c>
      <c r="AC122" s="204">
        <f t="shared" si="14"/>
        <v>0</v>
      </c>
      <c r="AD122" s="67">
        <f t="shared" si="13"/>
        <v>0</v>
      </c>
      <c r="AE122" t="str">
        <f t="shared" si="15"/>
        <v/>
      </c>
    </row>
    <row r="123" spans="1:31" ht="15.75" thickBot="1" x14ac:dyDescent="0.3">
      <c r="A123" s="23"/>
      <c r="B123" s="24"/>
      <c r="C123" s="25"/>
      <c r="D123" s="16">
        <v>0</v>
      </c>
      <c r="E123" s="182">
        <v>0.255</v>
      </c>
      <c r="F123" s="8">
        <f t="shared" si="0"/>
        <v>0</v>
      </c>
      <c r="G123" s="8">
        <f t="shared" si="1"/>
        <v>0</v>
      </c>
      <c r="H123" s="8">
        <f t="shared" si="2"/>
        <v>0</v>
      </c>
      <c r="I123" s="8">
        <f t="shared" si="3"/>
        <v>0</v>
      </c>
      <c r="J123" s="8">
        <f t="shared" si="4"/>
        <v>0</v>
      </c>
      <c r="K123" s="8">
        <f t="shared" si="5"/>
        <v>0</v>
      </c>
      <c r="L123" s="19">
        <f t="shared" si="11"/>
        <v>0</v>
      </c>
      <c r="M123" s="50"/>
      <c r="N123" s="60"/>
      <c r="O123" s="60"/>
      <c r="P123" s="60"/>
      <c r="Q123" s="60"/>
      <c r="R123" s="60"/>
      <c r="S123" s="60"/>
      <c r="T123" s="60"/>
      <c r="U123" s="60"/>
      <c r="V123" s="60"/>
      <c r="W123" s="60"/>
      <c r="X123" s="60"/>
      <c r="Y123" s="62"/>
      <c r="Z123" s="198"/>
      <c r="AA123" s="198"/>
      <c r="AB123" s="20">
        <f t="shared" si="12"/>
        <v>0</v>
      </c>
      <c r="AC123" s="204">
        <f t="shared" si="14"/>
        <v>0</v>
      </c>
      <c r="AD123" s="67">
        <f t="shared" si="13"/>
        <v>0</v>
      </c>
      <c r="AE123" t="str">
        <f t="shared" si="15"/>
        <v/>
      </c>
    </row>
    <row r="124" spans="1:31" ht="15.75" thickBot="1" x14ac:dyDescent="0.3">
      <c r="A124" s="23"/>
      <c r="B124" s="24"/>
      <c r="C124" s="25"/>
      <c r="D124" s="16">
        <v>0</v>
      </c>
      <c r="E124" s="182">
        <v>0.255</v>
      </c>
      <c r="F124" s="8">
        <f t="shared" si="0"/>
        <v>0</v>
      </c>
      <c r="G124" s="8">
        <f t="shared" si="1"/>
        <v>0</v>
      </c>
      <c r="H124" s="8">
        <f t="shared" si="2"/>
        <v>0</v>
      </c>
      <c r="I124" s="8">
        <f t="shared" si="3"/>
        <v>0</v>
      </c>
      <c r="J124" s="8">
        <f t="shared" si="4"/>
        <v>0</v>
      </c>
      <c r="K124" s="8">
        <f t="shared" si="5"/>
        <v>0</v>
      </c>
      <c r="L124" s="19">
        <f t="shared" si="11"/>
        <v>0</v>
      </c>
      <c r="M124" s="50"/>
      <c r="N124" s="60"/>
      <c r="O124" s="60"/>
      <c r="P124" s="60"/>
      <c r="Q124" s="60"/>
      <c r="R124" s="60"/>
      <c r="S124" s="60"/>
      <c r="T124" s="60"/>
      <c r="U124" s="60"/>
      <c r="V124" s="60"/>
      <c r="W124" s="60"/>
      <c r="X124" s="60"/>
      <c r="Y124" s="62"/>
      <c r="Z124" s="198"/>
      <c r="AA124" s="198"/>
      <c r="AB124" s="20">
        <f t="shared" si="12"/>
        <v>0</v>
      </c>
      <c r="AC124" s="204">
        <f t="shared" si="14"/>
        <v>0</v>
      </c>
      <c r="AD124" s="67">
        <f t="shared" si="13"/>
        <v>0</v>
      </c>
      <c r="AE124" t="str">
        <f t="shared" si="15"/>
        <v/>
      </c>
    </row>
    <row r="125" spans="1:31" ht="15.75" thickBot="1" x14ac:dyDescent="0.3">
      <c r="A125" s="23"/>
      <c r="B125" s="24"/>
      <c r="C125" s="25"/>
      <c r="D125" s="16">
        <v>0</v>
      </c>
      <c r="E125" s="182">
        <v>0.255</v>
      </c>
      <c r="F125" s="8">
        <f t="shared" si="0"/>
        <v>0</v>
      </c>
      <c r="G125" s="8">
        <f t="shared" si="1"/>
        <v>0</v>
      </c>
      <c r="H125" s="8">
        <f t="shared" si="2"/>
        <v>0</v>
      </c>
      <c r="I125" s="8">
        <f t="shared" si="3"/>
        <v>0</v>
      </c>
      <c r="J125" s="8">
        <f t="shared" si="4"/>
        <v>0</v>
      </c>
      <c r="K125" s="8">
        <f t="shared" si="5"/>
        <v>0</v>
      </c>
      <c r="L125" s="19">
        <f t="shared" si="11"/>
        <v>0</v>
      </c>
      <c r="M125" s="50"/>
      <c r="N125" s="60"/>
      <c r="O125" s="60"/>
      <c r="P125" s="60"/>
      <c r="Q125" s="60"/>
      <c r="R125" s="60"/>
      <c r="S125" s="60"/>
      <c r="T125" s="60"/>
      <c r="U125" s="60"/>
      <c r="V125" s="60"/>
      <c r="W125" s="60"/>
      <c r="X125" s="60"/>
      <c r="Y125" s="62"/>
      <c r="Z125" s="198"/>
      <c r="AA125" s="198"/>
      <c r="AB125" s="20">
        <f t="shared" si="12"/>
        <v>0</v>
      </c>
      <c r="AC125" s="204">
        <f t="shared" si="14"/>
        <v>0</v>
      </c>
      <c r="AD125" s="67">
        <f t="shared" si="13"/>
        <v>0</v>
      </c>
      <c r="AE125" t="str">
        <f t="shared" si="15"/>
        <v/>
      </c>
    </row>
    <row r="126" spans="1:31" ht="15.75" thickBot="1" x14ac:dyDescent="0.3">
      <c r="A126" s="23"/>
      <c r="B126" s="24"/>
      <c r="C126" s="25"/>
      <c r="D126" s="16">
        <v>0</v>
      </c>
      <c r="E126" s="182">
        <v>0.255</v>
      </c>
      <c r="F126" s="8">
        <f t="shared" si="0"/>
        <v>0</v>
      </c>
      <c r="G126" s="8">
        <f t="shared" si="1"/>
        <v>0</v>
      </c>
      <c r="H126" s="8">
        <f t="shared" si="2"/>
        <v>0</v>
      </c>
      <c r="I126" s="8">
        <f t="shared" si="3"/>
        <v>0</v>
      </c>
      <c r="J126" s="8">
        <f t="shared" si="4"/>
        <v>0</v>
      </c>
      <c r="K126" s="8">
        <f t="shared" si="5"/>
        <v>0</v>
      </c>
      <c r="L126" s="19">
        <f t="shared" si="11"/>
        <v>0</v>
      </c>
      <c r="M126" s="50"/>
      <c r="N126" s="60"/>
      <c r="O126" s="60"/>
      <c r="P126" s="60"/>
      <c r="Q126" s="60"/>
      <c r="R126" s="60"/>
      <c r="S126" s="60"/>
      <c r="T126" s="60"/>
      <c r="U126" s="60"/>
      <c r="V126" s="60"/>
      <c r="W126" s="60"/>
      <c r="X126" s="60"/>
      <c r="Y126" s="62"/>
      <c r="Z126" s="198"/>
      <c r="AA126" s="198"/>
      <c r="AB126" s="20">
        <f t="shared" si="12"/>
        <v>0</v>
      </c>
      <c r="AC126" s="204">
        <f t="shared" si="14"/>
        <v>0</v>
      </c>
      <c r="AD126" s="67">
        <f t="shared" si="13"/>
        <v>0</v>
      </c>
      <c r="AE126" t="str">
        <f t="shared" si="15"/>
        <v/>
      </c>
    </row>
    <row r="127" spans="1:31" ht="15.75" thickBot="1" x14ac:dyDescent="0.3">
      <c r="A127" s="23"/>
      <c r="B127" s="24"/>
      <c r="C127" s="25"/>
      <c r="D127" s="16">
        <v>0</v>
      </c>
      <c r="E127" s="182">
        <v>0.255</v>
      </c>
      <c r="F127" s="8">
        <f t="shared" si="0"/>
        <v>0</v>
      </c>
      <c r="G127" s="8">
        <f t="shared" si="1"/>
        <v>0</v>
      </c>
      <c r="H127" s="8">
        <f t="shared" si="2"/>
        <v>0</v>
      </c>
      <c r="I127" s="8">
        <f t="shared" si="3"/>
        <v>0</v>
      </c>
      <c r="J127" s="8">
        <f t="shared" si="4"/>
        <v>0</v>
      </c>
      <c r="K127" s="8">
        <f t="shared" si="5"/>
        <v>0</v>
      </c>
      <c r="L127" s="19">
        <f t="shared" si="11"/>
        <v>0</v>
      </c>
      <c r="M127" s="50"/>
      <c r="N127" s="60"/>
      <c r="O127" s="60"/>
      <c r="P127" s="60"/>
      <c r="Q127" s="60"/>
      <c r="R127" s="60"/>
      <c r="S127" s="60"/>
      <c r="T127" s="60"/>
      <c r="U127" s="60"/>
      <c r="V127" s="60"/>
      <c r="W127" s="60"/>
      <c r="X127" s="60"/>
      <c r="Y127" s="62"/>
      <c r="Z127" s="198"/>
      <c r="AA127" s="198"/>
      <c r="AB127" s="20">
        <f t="shared" si="12"/>
        <v>0</v>
      </c>
      <c r="AC127" s="204">
        <f t="shared" si="14"/>
        <v>0</v>
      </c>
      <c r="AD127" s="67">
        <f t="shared" si="13"/>
        <v>0</v>
      </c>
      <c r="AE127" t="str">
        <f t="shared" si="15"/>
        <v/>
      </c>
    </row>
    <row r="128" spans="1:31" ht="15.75" thickBot="1" x14ac:dyDescent="0.3">
      <c r="A128" s="23"/>
      <c r="B128" s="24"/>
      <c r="C128" s="25"/>
      <c r="D128" s="16">
        <v>0</v>
      </c>
      <c r="E128" s="182">
        <v>0.255</v>
      </c>
      <c r="F128" s="8">
        <f t="shared" si="0"/>
        <v>0</v>
      </c>
      <c r="G128" s="8">
        <f t="shared" si="1"/>
        <v>0</v>
      </c>
      <c r="H128" s="8">
        <f t="shared" si="2"/>
        <v>0</v>
      </c>
      <c r="I128" s="8">
        <f t="shared" si="3"/>
        <v>0</v>
      </c>
      <c r="J128" s="8">
        <f t="shared" si="4"/>
        <v>0</v>
      </c>
      <c r="K128" s="8">
        <f t="shared" si="5"/>
        <v>0</v>
      </c>
      <c r="L128" s="19">
        <f t="shared" si="11"/>
        <v>0</v>
      </c>
      <c r="M128" s="50"/>
      <c r="N128" s="60"/>
      <c r="O128" s="60"/>
      <c r="P128" s="60"/>
      <c r="Q128" s="60"/>
      <c r="R128" s="60"/>
      <c r="S128" s="60"/>
      <c r="T128" s="60"/>
      <c r="U128" s="60"/>
      <c r="V128" s="60"/>
      <c r="W128" s="60"/>
      <c r="X128" s="60"/>
      <c r="Y128" s="62"/>
      <c r="Z128" s="198"/>
      <c r="AA128" s="198"/>
      <c r="AB128" s="20">
        <f t="shared" si="12"/>
        <v>0</v>
      </c>
      <c r="AC128" s="204">
        <f t="shared" si="14"/>
        <v>0</v>
      </c>
      <c r="AD128" s="67">
        <f t="shared" si="13"/>
        <v>0</v>
      </c>
      <c r="AE128" t="str">
        <f t="shared" si="15"/>
        <v/>
      </c>
    </row>
    <row r="129" spans="1:31" ht="15.75" thickBot="1" x14ac:dyDescent="0.3">
      <c r="A129" s="23"/>
      <c r="B129" s="24"/>
      <c r="C129" s="25"/>
      <c r="D129" s="16">
        <v>0</v>
      </c>
      <c r="E129" s="182">
        <v>0.255</v>
      </c>
      <c r="F129" s="8">
        <f t="shared" si="0"/>
        <v>0</v>
      </c>
      <c r="G129" s="8">
        <f t="shared" si="1"/>
        <v>0</v>
      </c>
      <c r="H129" s="8">
        <f t="shared" si="2"/>
        <v>0</v>
      </c>
      <c r="I129" s="8">
        <f t="shared" si="3"/>
        <v>0</v>
      </c>
      <c r="J129" s="8">
        <f t="shared" si="4"/>
        <v>0</v>
      </c>
      <c r="K129" s="8">
        <f t="shared" si="5"/>
        <v>0</v>
      </c>
      <c r="L129" s="19">
        <f t="shared" si="11"/>
        <v>0</v>
      </c>
      <c r="M129" s="50"/>
      <c r="N129" s="60"/>
      <c r="O129" s="60"/>
      <c r="P129" s="60"/>
      <c r="Q129" s="60"/>
      <c r="R129" s="60"/>
      <c r="S129" s="60"/>
      <c r="T129" s="60"/>
      <c r="U129" s="60"/>
      <c r="V129" s="60"/>
      <c r="W129" s="60"/>
      <c r="X129" s="60"/>
      <c r="Y129" s="62"/>
      <c r="Z129" s="198"/>
      <c r="AA129" s="198"/>
      <c r="AB129" s="20">
        <f t="shared" si="12"/>
        <v>0</v>
      </c>
      <c r="AC129" s="204">
        <f t="shared" si="14"/>
        <v>0</v>
      </c>
      <c r="AD129" s="67">
        <f t="shared" si="13"/>
        <v>0</v>
      </c>
      <c r="AE129" t="str">
        <f t="shared" si="15"/>
        <v/>
      </c>
    </row>
    <row r="130" spans="1:31" ht="15.75" thickBot="1" x14ac:dyDescent="0.3">
      <c r="A130" s="23"/>
      <c r="B130" s="24"/>
      <c r="C130" s="25"/>
      <c r="D130" s="16">
        <v>0</v>
      </c>
      <c r="E130" s="182">
        <v>0.255</v>
      </c>
      <c r="F130" s="8">
        <f t="shared" si="0"/>
        <v>0</v>
      </c>
      <c r="G130" s="8">
        <f t="shared" si="1"/>
        <v>0</v>
      </c>
      <c r="H130" s="8">
        <f t="shared" si="2"/>
        <v>0</v>
      </c>
      <c r="I130" s="8">
        <f t="shared" si="3"/>
        <v>0</v>
      </c>
      <c r="J130" s="8">
        <f t="shared" si="4"/>
        <v>0</v>
      </c>
      <c r="K130" s="8">
        <f t="shared" si="5"/>
        <v>0</v>
      </c>
      <c r="L130" s="19">
        <f t="shared" si="11"/>
        <v>0</v>
      </c>
      <c r="M130" s="50"/>
      <c r="N130" s="60"/>
      <c r="O130" s="60"/>
      <c r="P130" s="60"/>
      <c r="Q130" s="60"/>
      <c r="R130" s="60"/>
      <c r="S130" s="60"/>
      <c r="T130" s="60"/>
      <c r="U130" s="60"/>
      <c r="V130" s="60"/>
      <c r="W130" s="60"/>
      <c r="X130" s="60"/>
      <c r="Y130" s="62"/>
      <c r="Z130" s="198"/>
      <c r="AA130" s="198"/>
      <c r="AB130" s="20">
        <f t="shared" si="12"/>
        <v>0</v>
      </c>
      <c r="AC130" s="204">
        <f t="shared" si="14"/>
        <v>0</v>
      </c>
      <c r="AD130" s="67">
        <f t="shared" si="13"/>
        <v>0</v>
      </c>
      <c r="AE130" t="str">
        <f t="shared" si="15"/>
        <v/>
      </c>
    </row>
    <row r="131" spans="1:31" ht="15.75" thickBot="1" x14ac:dyDescent="0.3">
      <c r="A131" s="23"/>
      <c r="B131" s="24"/>
      <c r="C131" s="25"/>
      <c r="D131" s="16">
        <v>0</v>
      </c>
      <c r="E131" s="182">
        <v>0.255</v>
      </c>
      <c r="F131" s="8">
        <f t="shared" si="0"/>
        <v>0</v>
      </c>
      <c r="G131" s="8">
        <f t="shared" si="1"/>
        <v>0</v>
      </c>
      <c r="H131" s="8">
        <f t="shared" si="2"/>
        <v>0</v>
      </c>
      <c r="I131" s="8">
        <f t="shared" si="3"/>
        <v>0</v>
      </c>
      <c r="J131" s="8">
        <f t="shared" si="4"/>
        <v>0</v>
      </c>
      <c r="K131" s="8">
        <f t="shared" si="5"/>
        <v>0</v>
      </c>
      <c r="L131" s="19">
        <f t="shared" si="11"/>
        <v>0</v>
      </c>
      <c r="M131" s="50"/>
      <c r="N131" s="60"/>
      <c r="O131" s="60"/>
      <c r="P131" s="60"/>
      <c r="Q131" s="60"/>
      <c r="R131" s="60"/>
      <c r="S131" s="60"/>
      <c r="T131" s="60"/>
      <c r="U131" s="60"/>
      <c r="V131" s="60"/>
      <c r="W131" s="60"/>
      <c r="X131" s="60"/>
      <c r="Y131" s="62"/>
      <c r="Z131" s="198"/>
      <c r="AA131" s="198"/>
      <c r="AB131" s="20">
        <f t="shared" si="12"/>
        <v>0</v>
      </c>
      <c r="AC131" s="204">
        <f t="shared" si="14"/>
        <v>0</v>
      </c>
      <c r="AD131" s="67">
        <f t="shared" si="13"/>
        <v>0</v>
      </c>
      <c r="AE131" t="str">
        <f t="shared" si="15"/>
        <v/>
      </c>
    </row>
    <row r="132" spans="1:31" ht="15.75" thickBot="1" x14ac:dyDescent="0.3">
      <c r="A132" s="23"/>
      <c r="B132" s="24"/>
      <c r="C132" s="25"/>
      <c r="D132" s="16">
        <v>0</v>
      </c>
      <c r="E132" s="182">
        <v>0.255</v>
      </c>
      <c r="F132" s="8">
        <f t="shared" si="0"/>
        <v>0</v>
      </c>
      <c r="G132" s="8">
        <f t="shared" si="1"/>
        <v>0</v>
      </c>
      <c r="H132" s="8">
        <f t="shared" si="2"/>
        <v>0</v>
      </c>
      <c r="I132" s="8">
        <f t="shared" si="3"/>
        <v>0</v>
      </c>
      <c r="J132" s="8">
        <f t="shared" si="4"/>
        <v>0</v>
      </c>
      <c r="K132" s="8">
        <f t="shared" si="5"/>
        <v>0</v>
      </c>
      <c r="L132" s="19">
        <f t="shared" si="11"/>
        <v>0</v>
      </c>
      <c r="M132" s="50"/>
      <c r="N132" s="60"/>
      <c r="O132" s="60"/>
      <c r="P132" s="60"/>
      <c r="Q132" s="60"/>
      <c r="R132" s="60"/>
      <c r="S132" s="60"/>
      <c r="T132" s="60"/>
      <c r="U132" s="60"/>
      <c r="V132" s="60"/>
      <c r="W132" s="60"/>
      <c r="X132" s="60"/>
      <c r="Y132" s="62"/>
      <c r="Z132" s="198"/>
      <c r="AA132" s="198"/>
      <c r="AB132" s="20">
        <f t="shared" si="12"/>
        <v>0</v>
      </c>
      <c r="AC132" s="204">
        <f t="shared" si="14"/>
        <v>0</v>
      </c>
      <c r="AD132" s="67">
        <f t="shared" si="13"/>
        <v>0</v>
      </c>
      <c r="AE132" t="str">
        <f t="shared" si="15"/>
        <v/>
      </c>
    </row>
    <row r="133" spans="1:31" ht="15.75" thickBot="1" x14ac:dyDescent="0.3">
      <c r="A133" s="23"/>
      <c r="B133" s="24"/>
      <c r="C133" s="25"/>
      <c r="D133" s="16">
        <v>0</v>
      </c>
      <c r="E133" s="182">
        <v>0.255</v>
      </c>
      <c r="F133" s="8">
        <f t="shared" si="0"/>
        <v>0</v>
      </c>
      <c r="G133" s="8">
        <f t="shared" si="1"/>
        <v>0</v>
      </c>
      <c r="H133" s="8">
        <f t="shared" si="2"/>
        <v>0</v>
      </c>
      <c r="I133" s="8">
        <f t="shared" si="3"/>
        <v>0</v>
      </c>
      <c r="J133" s="8">
        <f t="shared" si="4"/>
        <v>0</v>
      </c>
      <c r="K133" s="8">
        <f t="shared" si="5"/>
        <v>0</v>
      </c>
      <c r="L133" s="19">
        <f t="shared" si="11"/>
        <v>0</v>
      </c>
      <c r="M133" s="50"/>
      <c r="N133" s="60"/>
      <c r="O133" s="60"/>
      <c r="P133" s="60"/>
      <c r="Q133" s="60"/>
      <c r="R133" s="60"/>
      <c r="S133" s="60"/>
      <c r="T133" s="60"/>
      <c r="U133" s="60"/>
      <c r="V133" s="60"/>
      <c r="W133" s="60"/>
      <c r="X133" s="60"/>
      <c r="Y133" s="62"/>
      <c r="Z133" s="198"/>
      <c r="AA133" s="198"/>
      <c r="AB133" s="20">
        <f t="shared" si="12"/>
        <v>0</v>
      </c>
      <c r="AC133" s="204">
        <f t="shared" si="14"/>
        <v>0</v>
      </c>
      <c r="AD133" s="67">
        <f t="shared" si="13"/>
        <v>0</v>
      </c>
      <c r="AE133" t="str">
        <f t="shared" si="15"/>
        <v/>
      </c>
    </row>
    <row r="134" spans="1:31" ht="15.75" thickBot="1" x14ac:dyDescent="0.3">
      <c r="A134" s="23"/>
      <c r="B134" s="24"/>
      <c r="C134" s="25"/>
      <c r="D134" s="16">
        <v>0</v>
      </c>
      <c r="E134" s="182">
        <v>0.255</v>
      </c>
      <c r="F134" s="8">
        <f t="shared" si="0"/>
        <v>0</v>
      </c>
      <c r="G134" s="8">
        <f t="shared" si="1"/>
        <v>0</v>
      </c>
      <c r="H134" s="8">
        <f t="shared" si="2"/>
        <v>0</v>
      </c>
      <c r="I134" s="8">
        <f t="shared" si="3"/>
        <v>0</v>
      </c>
      <c r="J134" s="8">
        <f t="shared" si="4"/>
        <v>0</v>
      </c>
      <c r="K134" s="8">
        <f t="shared" si="5"/>
        <v>0</v>
      </c>
      <c r="L134" s="19">
        <f t="shared" ref="L134:L197" si="16">D134-(SUM(F134:K134))-SUM(N134:AA134)</f>
        <v>0</v>
      </c>
      <c r="M134" s="50"/>
      <c r="N134" s="60"/>
      <c r="O134" s="60"/>
      <c r="P134" s="60"/>
      <c r="Q134" s="60"/>
      <c r="R134" s="60"/>
      <c r="S134" s="60"/>
      <c r="T134" s="60"/>
      <c r="U134" s="60"/>
      <c r="V134" s="60"/>
      <c r="W134" s="60"/>
      <c r="X134" s="60"/>
      <c r="Y134" s="62"/>
      <c r="Z134" s="198"/>
      <c r="AA134" s="198"/>
      <c r="AB134" s="20">
        <f t="shared" ref="AB134:AB149" si="17">D134-SUM(F134:K134)</f>
        <v>0</v>
      </c>
      <c r="AC134" s="204">
        <f t="shared" si="14"/>
        <v>0</v>
      </c>
      <c r="AD134" s="67">
        <f t="shared" ref="AD134:AD149" si="18">SUM(F134:K134)</f>
        <v>0</v>
      </c>
      <c r="AE134" t="str">
        <f t="shared" si="15"/>
        <v/>
      </c>
    </row>
    <row r="135" spans="1:31" ht="15.75" thickBot="1" x14ac:dyDescent="0.3">
      <c r="A135" s="23"/>
      <c r="B135" s="24"/>
      <c r="C135" s="25"/>
      <c r="D135" s="16">
        <v>0</v>
      </c>
      <c r="E135" s="182">
        <v>0.255</v>
      </c>
      <c r="F135" s="8">
        <f t="shared" si="0"/>
        <v>0</v>
      </c>
      <c r="G135" s="8">
        <f t="shared" si="1"/>
        <v>0</v>
      </c>
      <c r="H135" s="8">
        <f t="shared" si="2"/>
        <v>0</v>
      </c>
      <c r="I135" s="8">
        <f t="shared" si="3"/>
        <v>0</v>
      </c>
      <c r="J135" s="8">
        <f t="shared" si="4"/>
        <v>0</v>
      </c>
      <c r="K135" s="8">
        <f t="shared" si="5"/>
        <v>0</v>
      </c>
      <c r="L135" s="19">
        <f t="shared" si="16"/>
        <v>0</v>
      </c>
      <c r="M135" s="50"/>
      <c r="N135" s="60"/>
      <c r="O135" s="60"/>
      <c r="P135" s="60"/>
      <c r="Q135" s="60"/>
      <c r="R135" s="60"/>
      <c r="S135" s="60"/>
      <c r="T135" s="60"/>
      <c r="U135" s="60"/>
      <c r="V135" s="60"/>
      <c r="W135" s="60"/>
      <c r="X135" s="60"/>
      <c r="Y135" s="62"/>
      <c r="Z135" s="198"/>
      <c r="AA135" s="198"/>
      <c r="AB135" s="20">
        <f t="shared" si="17"/>
        <v>0</v>
      </c>
      <c r="AC135" s="204">
        <f t="shared" ref="AC135:AC198" si="19">IF(D135&gt;0,SUM(N135:AA135),0)</f>
        <v>0</v>
      </c>
      <c r="AD135" s="67">
        <f t="shared" si="18"/>
        <v>0</v>
      </c>
      <c r="AE135" t="str">
        <f t="shared" ref="AE135:AE198" si="20">IF(SUM(N135:AA135)&lt;L135,"Kirjaus kesken",IF(SUM(N135:Z135,F135:K135)&gt;(D135+0.1),"Kirjauksessa näppäilyvirhe, yhteisumma ei täsmää",IF(L135&gt;0.1,"Kirjaus kesken","")))</f>
        <v/>
      </c>
    </row>
    <row r="136" spans="1:31" ht="15.75" thickBot="1" x14ac:dyDescent="0.3">
      <c r="A136" s="23"/>
      <c r="B136" s="24"/>
      <c r="C136" s="25"/>
      <c r="D136" s="16">
        <v>0</v>
      </c>
      <c r="E136" s="182">
        <v>0.255</v>
      </c>
      <c r="F136" s="8">
        <f t="shared" si="0"/>
        <v>0</v>
      </c>
      <c r="G136" s="8">
        <f t="shared" si="1"/>
        <v>0</v>
      </c>
      <c r="H136" s="8">
        <f t="shared" si="2"/>
        <v>0</v>
      </c>
      <c r="I136" s="8">
        <f t="shared" si="3"/>
        <v>0</v>
      </c>
      <c r="J136" s="8">
        <f t="shared" si="4"/>
        <v>0</v>
      </c>
      <c r="K136" s="8">
        <f t="shared" si="5"/>
        <v>0</v>
      </c>
      <c r="L136" s="19">
        <f t="shared" si="16"/>
        <v>0</v>
      </c>
      <c r="M136" s="50"/>
      <c r="N136" s="60"/>
      <c r="O136" s="60"/>
      <c r="P136" s="60"/>
      <c r="Q136" s="60"/>
      <c r="R136" s="60"/>
      <c r="S136" s="60"/>
      <c r="T136" s="60"/>
      <c r="U136" s="60"/>
      <c r="V136" s="60"/>
      <c r="W136" s="60"/>
      <c r="X136" s="60"/>
      <c r="Y136" s="62"/>
      <c r="Z136" s="198"/>
      <c r="AA136" s="198"/>
      <c r="AB136" s="20">
        <f t="shared" si="17"/>
        <v>0</v>
      </c>
      <c r="AC136" s="204">
        <f t="shared" si="19"/>
        <v>0</v>
      </c>
      <c r="AD136" s="67">
        <f t="shared" si="18"/>
        <v>0</v>
      </c>
      <c r="AE136" t="str">
        <f t="shared" si="20"/>
        <v/>
      </c>
    </row>
    <row r="137" spans="1:31" ht="15.75" thickBot="1" x14ac:dyDescent="0.3">
      <c r="A137" s="23"/>
      <c r="B137" s="24"/>
      <c r="C137" s="25"/>
      <c r="D137" s="16">
        <v>0</v>
      </c>
      <c r="E137" s="182">
        <v>0.255</v>
      </c>
      <c r="F137" s="8">
        <f t="shared" si="0"/>
        <v>0</v>
      </c>
      <c r="G137" s="8">
        <f t="shared" si="1"/>
        <v>0</v>
      </c>
      <c r="H137" s="8">
        <f t="shared" si="2"/>
        <v>0</v>
      </c>
      <c r="I137" s="8">
        <f t="shared" si="3"/>
        <v>0</v>
      </c>
      <c r="J137" s="8">
        <f t="shared" si="4"/>
        <v>0</v>
      </c>
      <c r="K137" s="8">
        <f t="shared" si="5"/>
        <v>0</v>
      </c>
      <c r="L137" s="19">
        <f t="shared" si="16"/>
        <v>0</v>
      </c>
      <c r="M137" s="50"/>
      <c r="N137" s="60"/>
      <c r="O137" s="60"/>
      <c r="P137" s="60"/>
      <c r="Q137" s="60"/>
      <c r="R137" s="60"/>
      <c r="S137" s="60"/>
      <c r="T137" s="60"/>
      <c r="U137" s="60"/>
      <c r="V137" s="60"/>
      <c r="W137" s="60"/>
      <c r="X137" s="60"/>
      <c r="Y137" s="62"/>
      <c r="Z137" s="198"/>
      <c r="AA137" s="198"/>
      <c r="AB137" s="20">
        <f t="shared" si="17"/>
        <v>0</v>
      </c>
      <c r="AC137" s="204">
        <f t="shared" si="19"/>
        <v>0</v>
      </c>
      <c r="AD137" s="67">
        <f t="shared" si="18"/>
        <v>0</v>
      </c>
      <c r="AE137" t="str">
        <f t="shared" si="20"/>
        <v/>
      </c>
    </row>
    <row r="138" spans="1:31" ht="15.75" thickBot="1" x14ac:dyDescent="0.3">
      <c r="A138" s="23"/>
      <c r="B138" s="24"/>
      <c r="C138" s="25"/>
      <c r="D138" s="16">
        <v>0</v>
      </c>
      <c r="E138" s="182">
        <v>0.255</v>
      </c>
      <c r="F138" s="8">
        <f t="shared" si="0"/>
        <v>0</v>
      </c>
      <c r="G138" s="8">
        <f t="shared" si="1"/>
        <v>0</v>
      </c>
      <c r="H138" s="8">
        <f t="shared" si="2"/>
        <v>0</v>
      </c>
      <c r="I138" s="8">
        <f t="shared" si="3"/>
        <v>0</v>
      </c>
      <c r="J138" s="8">
        <f t="shared" si="4"/>
        <v>0</v>
      </c>
      <c r="K138" s="8">
        <f t="shared" si="5"/>
        <v>0</v>
      </c>
      <c r="L138" s="19">
        <f t="shared" si="16"/>
        <v>0</v>
      </c>
      <c r="M138" s="50"/>
      <c r="N138" s="60"/>
      <c r="O138" s="60"/>
      <c r="P138" s="60"/>
      <c r="Q138" s="60"/>
      <c r="R138" s="60"/>
      <c r="S138" s="60"/>
      <c r="T138" s="60"/>
      <c r="U138" s="60"/>
      <c r="V138" s="60"/>
      <c r="W138" s="60"/>
      <c r="X138" s="60"/>
      <c r="Y138" s="62"/>
      <c r="Z138" s="198"/>
      <c r="AA138" s="198"/>
      <c r="AB138" s="20">
        <f t="shared" si="17"/>
        <v>0</v>
      </c>
      <c r="AC138" s="204">
        <f t="shared" si="19"/>
        <v>0</v>
      </c>
      <c r="AD138" s="67">
        <f t="shared" si="18"/>
        <v>0</v>
      </c>
      <c r="AE138" t="str">
        <f t="shared" si="20"/>
        <v/>
      </c>
    </row>
    <row r="139" spans="1:31" ht="15.75" thickBot="1" x14ac:dyDescent="0.3">
      <c r="A139" s="23"/>
      <c r="B139" s="24"/>
      <c r="C139" s="25"/>
      <c r="D139" s="16">
        <v>0</v>
      </c>
      <c r="E139" s="182">
        <v>0.255</v>
      </c>
      <c r="F139" s="8">
        <f t="shared" si="0"/>
        <v>0</v>
      </c>
      <c r="G139" s="8">
        <f t="shared" si="1"/>
        <v>0</v>
      </c>
      <c r="H139" s="8">
        <f t="shared" si="2"/>
        <v>0</v>
      </c>
      <c r="I139" s="8">
        <f t="shared" si="3"/>
        <v>0</v>
      </c>
      <c r="J139" s="8">
        <f t="shared" si="4"/>
        <v>0</v>
      </c>
      <c r="K139" s="8">
        <f t="shared" si="5"/>
        <v>0</v>
      </c>
      <c r="L139" s="19">
        <f t="shared" si="16"/>
        <v>0</v>
      </c>
      <c r="M139" s="50"/>
      <c r="N139" s="60"/>
      <c r="O139" s="60"/>
      <c r="P139" s="60"/>
      <c r="Q139" s="60"/>
      <c r="R139" s="60"/>
      <c r="S139" s="60"/>
      <c r="T139" s="60"/>
      <c r="U139" s="60"/>
      <c r="V139" s="60"/>
      <c r="W139" s="60"/>
      <c r="X139" s="60"/>
      <c r="Y139" s="62"/>
      <c r="Z139" s="198"/>
      <c r="AA139" s="198"/>
      <c r="AB139" s="20">
        <f t="shared" si="17"/>
        <v>0</v>
      </c>
      <c r="AC139" s="204">
        <f t="shared" si="19"/>
        <v>0</v>
      </c>
      <c r="AD139" s="67">
        <f t="shared" si="18"/>
        <v>0</v>
      </c>
      <c r="AE139" t="str">
        <f t="shared" si="20"/>
        <v/>
      </c>
    </row>
    <row r="140" spans="1:31" ht="15.75" thickBot="1" x14ac:dyDescent="0.3">
      <c r="A140" s="23"/>
      <c r="B140" s="24"/>
      <c r="C140" s="25"/>
      <c r="D140" s="16">
        <v>0</v>
      </c>
      <c r="E140" s="182">
        <v>0.255</v>
      </c>
      <c r="F140" s="8">
        <f t="shared" si="0"/>
        <v>0</v>
      </c>
      <c r="G140" s="8">
        <f t="shared" si="1"/>
        <v>0</v>
      </c>
      <c r="H140" s="8">
        <f t="shared" si="2"/>
        <v>0</v>
      </c>
      <c r="I140" s="8">
        <f t="shared" si="3"/>
        <v>0</v>
      </c>
      <c r="J140" s="8">
        <f t="shared" si="4"/>
        <v>0</v>
      </c>
      <c r="K140" s="8">
        <f t="shared" si="5"/>
        <v>0</v>
      </c>
      <c r="L140" s="19">
        <f t="shared" si="16"/>
        <v>0</v>
      </c>
      <c r="M140" s="50"/>
      <c r="N140" s="60"/>
      <c r="O140" s="60"/>
      <c r="P140" s="60"/>
      <c r="Q140" s="60"/>
      <c r="R140" s="60"/>
      <c r="S140" s="60"/>
      <c r="T140" s="60"/>
      <c r="U140" s="60"/>
      <c r="V140" s="60"/>
      <c r="W140" s="60"/>
      <c r="X140" s="60"/>
      <c r="Y140" s="62"/>
      <c r="Z140" s="198"/>
      <c r="AA140" s="198"/>
      <c r="AB140" s="20">
        <f t="shared" si="17"/>
        <v>0</v>
      </c>
      <c r="AC140" s="204">
        <f t="shared" si="19"/>
        <v>0</v>
      </c>
      <c r="AD140" s="67">
        <f t="shared" si="18"/>
        <v>0</v>
      </c>
      <c r="AE140" t="str">
        <f t="shared" si="20"/>
        <v/>
      </c>
    </row>
    <row r="141" spans="1:31" ht="15.75" thickBot="1" x14ac:dyDescent="0.3">
      <c r="A141" s="23"/>
      <c r="B141" s="24"/>
      <c r="C141" s="25"/>
      <c r="D141" s="16">
        <v>0</v>
      </c>
      <c r="E141" s="182">
        <v>0.255</v>
      </c>
      <c r="F141" s="8">
        <f t="shared" si="0"/>
        <v>0</v>
      </c>
      <c r="G141" s="8">
        <f t="shared" si="1"/>
        <v>0</v>
      </c>
      <c r="H141" s="8">
        <f t="shared" si="2"/>
        <v>0</v>
      </c>
      <c r="I141" s="8">
        <f t="shared" si="3"/>
        <v>0</v>
      </c>
      <c r="J141" s="8">
        <f t="shared" si="4"/>
        <v>0</v>
      </c>
      <c r="K141" s="8">
        <f t="shared" si="5"/>
        <v>0</v>
      </c>
      <c r="L141" s="19">
        <f t="shared" si="16"/>
        <v>0</v>
      </c>
      <c r="M141" s="50"/>
      <c r="N141" s="60"/>
      <c r="O141" s="60"/>
      <c r="P141" s="60"/>
      <c r="Q141" s="60"/>
      <c r="R141" s="60"/>
      <c r="S141" s="60"/>
      <c r="T141" s="60"/>
      <c r="U141" s="60"/>
      <c r="V141" s="60"/>
      <c r="W141" s="60"/>
      <c r="X141" s="60"/>
      <c r="Y141" s="62"/>
      <c r="Z141" s="198"/>
      <c r="AA141" s="198"/>
      <c r="AB141" s="20">
        <f t="shared" si="17"/>
        <v>0</v>
      </c>
      <c r="AC141" s="204">
        <f t="shared" si="19"/>
        <v>0</v>
      </c>
      <c r="AD141" s="67">
        <f t="shared" si="18"/>
        <v>0</v>
      </c>
      <c r="AE141" t="str">
        <f t="shared" si="20"/>
        <v/>
      </c>
    </row>
    <row r="142" spans="1:31" ht="15.75" thickBot="1" x14ac:dyDescent="0.3">
      <c r="A142" s="23"/>
      <c r="B142" s="24"/>
      <c r="C142" s="25"/>
      <c r="D142" s="16">
        <v>0</v>
      </c>
      <c r="E142" s="182">
        <v>0.255</v>
      </c>
      <c r="F142" s="8">
        <f t="shared" si="0"/>
        <v>0</v>
      </c>
      <c r="G142" s="8">
        <f t="shared" si="1"/>
        <v>0</v>
      </c>
      <c r="H142" s="8">
        <f t="shared" si="2"/>
        <v>0</v>
      </c>
      <c r="I142" s="8">
        <f t="shared" si="3"/>
        <v>0</v>
      </c>
      <c r="J142" s="8">
        <f t="shared" si="4"/>
        <v>0</v>
      </c>
      <c r="K142" s="8">
        <f t="shared" si="5"/>
        <v>0</v>
      </c>
      <c r="L142" s="19">
        <f t="shared" si="16"/>
        <v>0</v>
      </c>
      <c r="M142" s="50"/>
      <c r="N142" s="60"/>
      <c r="O142" s="60"/>
      <c r="P142" s="60"/>
      <c r="Q142" s="60"/>
      <c r="R142" s="60"/>
      <c r="S142" s="60"/>
      <c r="T142" s="60"/>
      <c r="U142" s="60"/>
      <c r="V142" s="60"/>
      <c r="W142" s="60"/>
      <c r="X142" s="60"/>
      <c r="Y142" s="62"/>
      <c r="Z142" s="198"/>
      <c r="AA142" s="198"/>
      <c r="AB142" s="20">
        <f t="shared" si="17"/>
        <v>0</v>
      </c>
      <c r="AC142" s="204">
        <f t="shared" si="19"/>
        <v>0</v>
      </c>
      <c r="AD142" s="67">
        <f t="shared" si="18"/>
        <v>0</v>
      </c>
      <c r="AE142" t="str">
        <f t="shared" si="20"/>
        <v/>
      </c>
    </row>
    <row r="143" spans="1:31" ht="15.75" thickBot="1" x14ac:dyDescent="0.3">
      <c r="A143" s="23"/>
      <c r="B143" s="24"/>
      <c r="C143" s="25"/>
      <c r="D143" s="16">
        <v>0</v>
      </c>
      <c r="E143" s="182">
        <v>0.255</v>
      </c>
      <c r="F143" s="8">
        <f t="shared" si="0"/>
        <v>0</v>
      </c>
      <c r="G143" s="8">
        <f t="shared" si="1"/>
        <v>0</v>
      </c>
      <c r="H143" s="8">
        <f t="shared" si="2"/>
        <v>0</v>
      </c>
      <c r="I143" s="8">
        <f t="shared" si="3"/>
        <v>0</v>
      </c>
      <c r="J143" s="8">
        <f t="shared" si="4"/>
        <v>0</v>
      </c>
      <c r="K143" s="8">
        <f t="shared" si="5"/>
        <v>0</v>
      </c>
      <c r="L143" s="19">
        <f t="shared" si="16"/>
        <v>0</v>
      </c>
      <c r="M143" s="50"/>
      <c r="N143" s="60"/>
      <c r="O143" s="60"/>
      <c r="P143" s="60"/>
      <c r="Q143" s="60"/>
      <c r="R143" s="60"/>
      <c r="S143" s="60"/>
      <c r="T143" s="60"/>
      <c r="U143" s="60"/>
      <c r="V143" s="60"/>
      <c r="W143" s="60"/>
      <c r="X143" s="60"/>
      <c r="Y143" s="62"/>
      <c r="Z143" s="198"/>
      <c r="AA143" s="198"/>
      <c r="AB143" s="20">
        <f t="shared" si="17"/>
        <v>0</v>
      </c>
      <c r="AC143" s="204">
        <f t="shared" si="19"/>
        <v>0</v>
      </c>
      <c r="AD143" s="67">
        <f t="shared" si="18"/>
        <v>0</v>
      </c>
      <c r="AE143" t="str">
        <f t="shared" si="20"/>
        <v/>
      </c>
    </row>
    <row r="144" spans="1:31" ht="15.75" thickBot="1" x14ac:dyDescent="0.3">
      <c r="A144" s="23"/>
      <c r="B144" s="24"/>
      <c r="C144" s="25"/>
      <c r="D144" s="16">
        <v>0</v>
      </c>
      <c r="E144" s="182">
        <v>0.255</v>
      </c>
      <c r="F144" s="8">
        <f t="shared" si="0"/>
        <v>0</v>
      </c>
      <c r="G144" s="8">
        <f t="shared" si="1"/>
        <v>0</v>
      </c>
      <c r="H144" s="8">
        <f t="shared" si="2"/>
        <v>0</v>
      </c>
      <c r="I144" s="8">
        <f t="shared" si="3"/>
        <v>0</v>
      </c>
      <c r="J144" s="8">
        <f t="shared" si="4"/>
        <v>0</v>
      </c>
      <c r="K144" s="8">
        <f t="shared" si="5"/>
        <v>0</v>
      </c>
      <c r="L144" s="19">
        <f t="shared" si="16"/>
        <v>0</v>
      </c>
      <c r="M144" s="50"/>
      <c r="N144" s="60"/>
      <c r="O144" s="60"/>
      <c r="P144" s="60"/>
      <c r="Q144" s="60"/>
      <c r="R144" s="60"/>
      <c r="S144" s="60"/>
      <c r="T144" s="60"/>
      <c r="U144" s="60"/>
      <c r="V144" s="60"/>
      <c r="W144" s="60"/>
      <c r="X144" s="60"/>
      <c r="Y144" s="62"/>
      <c r="Z144" s="198"/>
      <c r="AA144" s="198"/>
      <c r="AB144" s="20">
        <f t="shared" si="17"/>
        <v>0</v>
      </c>
      <c r="AC144" s="204">
        <f t="shared" si="19"/>
        <v>0</v>
      </c>
      <c r="AD144" s="67">
        <f t="shared" si="18"/>
        <v>0</v>
      </c>
      <c r="AE144" t="str">
        <f t="shared" si="20"/>
        <v/>
      </c>
    </row>
    <row r="145" spans="1:31" ht="15.75" thickBot="1" x14ac:dyDescent="0.3">
      <c r="A145" s="23"/>
      <c r="B145" s="24"/>
      <c r="C145" s="25"/>
      <c r="D145" s="16">
        <v>0</v>
      </c>
      <c r="E145" s="182">
        <v>0.255</v>
      </c>
      <c r="F145" s="8">
        <f t="shared" si="0"/>
        <v>0</v>
      </c>
      <c r="G145" s="8">
        <f t="shared" si="1"/>
        <v>0</v>
      </c>
      <c r="H145" s="8">
        <f t="shared" si="2"/>
        <v>0</v>
      </c>
      <c r="I145" s="8">
        <f t="shared" si="3"/>
        <v>0</v>
      </c>
      <c r="J145" s="8">
        <f t="shared" si="4"/>
        <v>0</v>
      </c>
      <c r="K145" s="8">
        <f t="shared" si="5"/>
        <v>0</v>
      </c>
      <c r="L145" s="19">
        <f t="shared" si="16"/>
        <v>0</v>
      </c>
      <c r="M145" s="50"/>
      <c r="N145" s="60"/>
      <c r="O145" s="60"/>
      <c r="P145" s="60"/>
      <c r="Q145" s="60"/>
      <c r="R145" s="60"/>
      <c r="S145" s="60"/>
      <c r="T145" s="60"/>
      <c r="U145" s="60"/>
      <c r="V145" s="60"/>
      <c r="W145" s="60"/>
      <c r="X145" s="60"/>
      <c r="Y145" s="62"/>
      <c r="Z145" s="198"/>
      <c r="AA145" s="198"/>
      <c r="AB145" s="20">
        <f t="shared" si="17"/>
        <v>0</v>
      </c>
      <c r="AC145" s="204">
        <f t="shared" si="19"/>
        <v>0</v>
      </c>
      <c r="AD145" s="67">
        <f t="shared" si="18"/>
        <v>0</v>
      </c>
      <c r="AE145" t="str">
        <f t="shared" si="20"/>
        <v/>
      </c>
    </row>
    <row r="146" spans="1:31" ht="15.75" thickBot="1" x14ac:dyDescent="0.3">
      <c r="A146" s="23"/>
      <c r="B146" s="24"/>
      <c r="C146" s="25"/>
      <c r="D146" s="16">
        <v>0</v>
      </c>
      <c r="E146" s="182">
        <v>0.255</v>
      </c>
      <c r="F146" s="8">
        <f t="shared" si="0"/>
        <v>0</v>
      </c>
      <c r="G146" s="8">
        <f t="shared" si="1"/>
        <v>0</v>
      </c>
      <c r="H146" s="8">
        <f t="shared" si="2"/>
        <v>0</v>
      </c>
      <c r="I146" s="8">
        <f t="shared" si="3"/>
        <v>0</v>
      </c>
      <c r="J146" s="8">
        <f t="shared" si="4"/>
        <v>0</v>
      </c>
      <c r="K146" s="8">
        <f t="shared" si="5"/>
        <v>0</v>
      </c>
      <c r="L146" s="19">
        <f t="shared" si="16"/>
        <v>0</v>
      </c>
      <c r="M146" s="50"/>
      <c r="N146" s="60"/>
      <c r="O146" s="60"/>
      <c r="P146" s="60"/>
      <c r="Q146" s="60"/>
      <c r="R146" s="60"/>
      <c r="S146" s="60"/>
      <c r="T146" s="60"/>
      <c r="U146" s="60"/>
      <c r="V146" s="60"/>
      <c r="W146" s="60"/>
      <c r="X146" s="60"/>
      <c r="Y146" s="62"/>
      <c r="Z146" s="198"/>
      <c r="AA146" s="198"/>
      <c r="AB146" s="20">
        <f t="shared" si="17"/>
        <v>0</v>
      </c>
      <c r="AC146" s="204">
        <f t="shared" si="19"/>
        <v>0</v>
      </c>
      <c r="AD146" s="67">
        <f t="shared" si="18"/>
        <v>0</v>
      </c>
      <c r="AE146" t="str">
        <f t="shared" si="20"/>
        <v/>
      </c>
    </row>
    <row r="147" spans="1:31" ht="15.75" thickBot="1" x14ac:dyDescent="0.3">
      <c r="A147" s="23"/>
      <c r="B147" s="24"/>
      <c r="C147" s="25"/>
      <c r="D147" s="16">
        <v>0</v>
      </c>
      <c r="E147" s="182">
        <v>0.255</v>
      </c>
      <c r="F147" s="8">
        <f t="shared" si="0"/>
        <v>0</v>
      </c>
      <c r="G147" s="8">
        <f t="shared" si="1"/>
        <v>0</v>
      </c>
      <c r="H147" s="8">
        <f t="shared" si="2"/>
        <v>0</v>
      </c>
      <c r="I147" s="8">
        <f t="shared" si="3"/>
        <v>0</v>
      </c>
      <c r="J147" s="8">
        <f t="shared" si="4"/>
        <v>0</v>
      </c>
      <c r="K147" s="8">
        <f t="shared" si="5"/>
        <v>0</v>
      </c>
      <c r="L147" s="19">
        <f t="shared" si="16"/>
        <v>0</v>
      </c>
      <c r="M147" s="50"/>
      <c r="N147" s="60"/>
      <c r="O147" s="60"/>
      <c r="P147" s="60"/>
      <c r="Q147" s="60"/>
      <c r="R147" s="60"/>
      <c r="S147" s="60"/>
      <c r="T147" s="60"/>
      <c r="U147" s="60"/>
      <c r="V147" s="60"/>
      <c r="W147" s="60"/>
      <c r="X147" s="60"/>
      <c r="Y147" s="62"/>
      <c r="Z147" s="198"/>
      <c r="AA147" s="198"/>
      <c r="AB147" s="20">
        <f t="shared" si="17"/>
        <v>0</v>
      </c>
      <c r="AC147" s="204">
        <f t="shared" si="19"/>
        <v>0</v>
      </c>
      <c r="AD147" s="67">
        <f t="shared" si="18"/>
        <v>0</v>
      </c>
      <c r="AE147" t="str">
        <f t="shared" si="20"/>
        <v/>
      </c>
    </row>
    <row r="148" spans="1:31" ht="15.75" thickBot="1" x14ac:dyDescent="0.3">
      <c r="A148" s="23"/>
      <c r="B148" s="24"/>
      <c r="C148" s="25"/>
      <c r="D148" s="16">
        <v>0</v>
      </c>
      <c r="E148" s="182">
        <v>0.255</v>
      </c>
      <c r="F148" s="8">
        <f t="shared" si="0"/>
        <v>0</v>
      </c>
      <c r="G148" s="8">
        <f t="shared" si="1"/>
        <v>0</v>
      </c>
      <c r="H148" s="8">
        <f t="shared" si="2"/>
        <v>0</v>
      </c>
      <c r="I148" s="8">
        <f t="shared" si="3"/>
        <v>0</v>
      </c>
      <c r="J148" s="8">
        <f t="shared" si="4"/>
        <v>0</v>
      </c>
      <c r="K148" s="8">
        <f t="shared" si="5"/>
        <v>0</v>
      </c>
      <c r="L148" s="19">
        <f t="shared" si="16"/>
        <v>0</v>
      </c>
      <c r="M148" s="50"/>
      <c r="N148" s="60"/>
      <c r="O148" s="60"/>
      <c r="P148" s="60"/>
      <c r="Q148" s="60"/>
      <c r="R148" s="60"/>
      <c r="S148" s="60"/>
      <c r="T148" s="60"/>
      <c r="U148" s="60"/>
      <c r="V148" s="60"/>
      <c r="W148" s="60"/>
      <c r="X148" s="60"/>
      <c r="Y148" s="62"/>
      <c r="Z148" s="198"/>
      <c r="AA148" s="198"/>
      <c r="AB148" s="20">
        <f t="shared" si="17"/>
        <v>0</v>
      </c>
      <c r="AC148" s="204">
        <f t="shared" si="19"/>
        <v>0</v>
      </c>
      <c r="AD148" s="67">
        <f t="shared" si="18"/>
        <v>0</v>
      </c>
      <c r="AE148" t="str">
        <f t="shared" si="20"/>
        <v/>
      </c>
    </row>
    <row r="149" spans="1:31" ht="15.75" thickBot="1" x14ac:dyDescent="0.3">
      <c r="A149" s="23"/>
      <c r="B149" s="24"/>
      <c r="C149" s="25"/>
      <c r="D149" s="16">
        <v>0</v>
      </c>
      <c r="E149" s="182">
        <v>0.255</v>
      </c>
      <c r="F149" s="8">
        <f t="shared" si="0"/>
        <v>0</v>
      </c>
      <c r="G149" s="8">
        <f t="shared" si="1"/>
        <v>0</v>
      </c>
      <c r="H149" s="8">
        <f t="shared" si="2"/>
        <v>0</v>
      </c>
      <c r="I149" s="8">
        <f t="shared" si="3"/>
        <v>0</v>
      </c>
      <c r="J149" s="8">
        <f t="shared" si="4"/>
        <v>0</v>
      </c>
      <c r="K149" s="8">
        <f t="shared" si="5"/>
        <v>0</v>
      </c>
      <c r="L149" s="19">
        <f t="shared" si="16"/>
        <v>0</v>
      </c>
      <c r="M149" s="50"/>
      <c r="N149" s="60"/>
      <c r="O149" s="60"/>
      <c r="P149" s="60"/>
      <c r="Q149" s="60"/>
      <c r="R149" s="60"/>
      <c r="S149" s="60"/>
      <c r="T149" s="60"/>
      <c r="U149" s="60"/>
      <c r="V149" s="60"/>
      <c r="W149" s="60"/>
      <c r="X149" s="60"/>
      <c r="Y149" s="62"/>
      <c r="Z149" s="198"/>
      <c r="AA149" s="198"/>
      <c r="AB149" s="20">
        <f t="shared" si="17"/>
        <v>0</v>
      </c>
      <c r="AC149" s="204">
        <f t="shared" si="19"/>
        <v>0</v>
      </c>
      <c r="AD149" s="67">
        <f t="shared" si="18"/>
        <v>0</v>
      </c>
      <c r="AE149" t="str">
        <f t="shared" si="20"/>
        <v/>
      </c>
    </row>
    <row r="150" spans="1:31" ht="15.75" thickBot="1" x14ac:dyDescent="0.3">
      <c r="A150" s="23"/>
      <c r="B150" s="24"/>
      <c r="C150" s="25"/>
      <c r="D150" s="16">
        <v>0</v>
      </c>
      <c r="E150" s="182">
        <v>0.255</v>
      </c>
      <c r="F150" s="8">
        <f t="shared" si="0"/>
        <v>0</v>
      </c>
      <c r="G150" s="8">
        <f t="shared" si="1"/>
        <v>0</v>
      </c>
      <c r="H150" s="8">
        <f t="shared" si="2"/>
        <v>0</v>
      </c>
      <c r="I150" s="8">
        <f t="shared" si="3"/>
        <v>0</v>
      </c>
      <c r="J150" s="8">
        <f t="shared" si="4"/>
        <v>0</v>
      </c>
      <c r="K150" s="8">
        <f t="shared" si="5"/>
        <v>0</v>
      </c>
      <c r="L150" s="19">
        <f t="shared" si="16"/>
        <v>0</v>
      </c>
      <c r="M150" s="50"/>
      <c r="N150" s="60"/>
      <c r="O150" s="60"/>
      <c r="P150" s="60"/>
      <c r="Q150" s="60"/>
      <c r="R150" s="60"/>
      <c r="S150" s="60"/>
      <c r="T150" s="60"/>
      <c r="U150" s="60"/>
      <c r="V150" s="60"/>
      <c r="W150" s="60"/>
      <c r="X150" s="60"/>
      <c r="Y150" s="62"/>
      <c r="Z150" s="198"/>
      <c r="AA150" s="198"/>
      <c r="AB150" s="20">
        <f t="shared" ref="AB150:AB211" si="21">D150-SUM(F150:K150)</f>
        <v>0</v>
      </c>
      <c r="AC150" s="204">
        <f t="shared" si="19"/>
        <v>0</v>
      </c>
      <c r="AD150" s="67">
        <f t="shared" ref="AD150:AD211" si="22">SUM(F150:K150)</f>
        <v>0</v>
      </c>
      <c r="AE150" t="str">
        <f t="shared" si="20"/>
        <v/>
      </c>
    </row>
    <row r="151" spans="1:31" ht="15.75" thickBot="1" x14ac:dyDescent="0.3">
      <c r="A151" s="23"/>
      <c r="B151" s="24"/>
      <c r="C151" s="25"/>
      <c r="D151" s="16">
        <v>0</v>
      </c>
      <c r="E151" s="182">
        <v>0.255</v>
      </c>
      <c r="F151" s="8">
        <f t="shared" si="0"/>
        <v>0</v>
      </c>
      <c r="G151" s="8">
        <f t="shared" si="1"/>
        <v>0</v>
      </c>
      <c r="H151" s="8">
        <f t="shared" si="2"/>
        <v>0</v>
      </c>
      <c r="I151" s="8">
        <f t="shared" si="3"/>
        <v>0</v>
      </c>
      <c r="J151" s="8">
        <f t="shared" si="4"/>
        <v>0</v>
      </c>
      <c r="K151" s="8">
        <f t="shared" si="5"/>
        <v>0</v>
      </c>
      <c r="L151" s="19">
        <f t="shared" si="16"/>
        <v>0</v>
      </c>
      <c r="M151" s="50"/>
      <c r="N151" s="60"/>
      <c r="O151" s="60"/>
      <c r="P151" s="60"/>
      <c r="Q151" s="60"/>
      <c r="R151" s="60"/>
      <c r="S151" s="60"/>
      <c r="T151" s="60"/>
      <c r="U151" s="60"/>
      <c r="V151" s="60"/>
      <c r="W151" s="60"/>
      <c r="X151" s="60"/>
      <c r="Y151" s="62"/>
      <c r="Z151" s="198"/>
      <c r="AA151" s="198"/>
      <c r="AB151" s="20">
        <f t="shared" si="21"/>
        <v>0</v>
      </c>
      <c r="AC151" s="204">
        <f t="shared" si="19"/>
        <v>0</v>
      </c>
      <c r="AD151" s="67">
        <f t="shared" si="22"/>
        <v>0</v>
      </c>
      <c r="AE151" t="str">
        <f t="shared" si="20"/>
        <v/>
      </c>
    </row>
    <row r="152" spans="1:31" ht="15.75" thickBot="1" x14ac:dyDescent="0.3">
      <c r="A152" s="23"/>
      <c r="B152" s="24"/>
      <c r="C152" s="25"/>
      <c r="D152" s="16">
        <v>0</v>
      </c>
      <c r="E152" s="182">
        <v>0.255</v>
      </c>
      <c r="F152" s="8">
        <f t="shared" si="0"/>
        <v>0</v>
      </c>
      <c r="G152" s="8">
        <f t="shared" si="1"/>
        <v>0</v>
      </c>
      <c r="H152" s="8">
        <f t="shared" si="2"/>
        <v>0</v>
      </c>
      <c r="I152" s="8">
        <f t="shared" si="3"/>
        <v>0</v>
      </c>
      <c r="J152" s="8">
        <f t="shared" si="4"/>
        <v>0</v>
      </c>
      <c r="K152" s="8">
        <f t="shared" si="5"/>
        <v>0</v>
      </c>
      <c r="L152" s="19">
        <f t="shared" si="16"/>
        <v>0</v>
      </c>
      <c r="M152" s="50"/>
      <c r="N152" s="60"/>
      <c r="O152" s="60"/>
      <c r="P152" s="60"/>
      <c r="Q152" s="60"/>
      <c r="R152" s="60"/>
      <c r="S152" s="60"/>
      <c r="T152" s="60"/>
      <c r="U152" s="60"/>
      <c r="V152" s="60"/>
      <c r="W152" s="60"/>
      <c r="X152" s="60"/>
      <c r="Y152" s="62"/>
      <c r="Z152" s="198"/>
      <c r="AA152" s="198"/>
      <c r="AB152" s="20">
        <f t="shared" si="21"/>
        <v>0</v>
      </c>
      <c r="AC152" s="204">
        <f t="shared" si="19"/>
        <v>0</v>
      </c>
      <c r="AD152" s="67">
        <f t="shared" si="22"/>
        <v>0</v>
      </c>
      <c r="AE152" t="str">
        <f t="shared" si="20"/>
        <v/>
      </c>
    </row>
    <row r="153" spans="1:31" ht="15.75" thickBot="1" x14ac:dyDescent="0.3">
      <c r="A153" s="23"/>
      <c r="B153" s="24"/>
      <c r="C153" s="25"/>
      <c r="D153" s="16">
        <v>0</v>
      </c>
      <c r="E153" s="182">
        <v>0.255</v>
      </c>
      <c r="F153" s="8">
        <f t="shared" si="0"/>
        <v>0</v>
      </c>
      <c r="G153" s="8">
        <f t="shared" si="1"/>
        <v>0</v>
      </c>
      <c r="H153" s="8">
        <f t="shared" si="2"/>
        <v>0</v>
      </c>
      <c r="I153" s="8">
        <f t="shared" si="3"/>
        <v>0</v>
      </c>
      <c r="J153" s="8">
        <f t="shared" si="4"/>
        <v>0</v>
      </c>
      <c r="K153" s="8">
        <f t="shared" si="5"/>
        <v>0</v>
      </c>
      <c r="L153" s="19">
        <f t="shared" si="16"/>
        <v>0</v>
      </c>
      <c r="M153" s="50"/>
      <c r="N153" s="60"/>
      <c r="O153" s="60"/>
      <c r="P153" s="60"/>
      <c r="Q153" s="60"/>
      <c r="R153" s="60"/>
      <c r="S153" s="60"/>
      <c r="T153" s="60"/>
      <c r="U153" s="60"/>
      <c r="V153" s="60"/>
      <c r="W153" s="60"/>
      <c r="X153" s="60"/>
      <c r="Y153" s="62"/>
      <c r="Z153" s="198"/>
      <c r="AA153" s="198"/>
      <c r="AB153" s="20">
        <f t="shared" si="21"/>
        <v>0</v>
      </c>
      <c r="AC153" s="204">
        <f t="shared" si="19"/>
        <v>0</v>
      </c>
      <c r="AD153" s="67">
        <f t="shared" si="22"/>
        <v>0</v>
      </c>
      <c r="AE153" t="str">
        <f t="shared" si="20"/>
        <v/>
      </c>
    </row>
    <row r="154" spans="1:31" ht="15.75" thickBot="1" x14ac:dyDescent="0.3">
      <c r="A154" s="23"/>
      <c r="B154" s="24"/>
      <c r="C154" s="25"/>
      <c r="D154" s="16">
        <v>0</v>
      </c>
      <c r="E154" s="182">
        <v>0.255</v>
      </c>
      <c r="F154" s="8">
        <f t="shared" si="0"/>
        <v>0</v>
      </c>
      <c r="G154" s="8">
        <f t="shared" si="1"/>
        <v>0</v>
      </c>
      <c r="H154" s="8">
        <f t="shared" si="2"/>
        <v>0</v>
      </c>
      <c r="I154" s="8">
        <f t="shared" si="3"/>
        <v>0</v>
      </c>
      <c r="J154" s="8">
        <f t="shared" si="4"/>
        <v>0</v>
      </c>
      <c r="K154" s="8">
        <f t="shared" si="5"/>
        <v>0</v>
      </c>
      <c r="L154" s="19">
        <f t="shared" si="16"/>
        <v>0</v>
      </c>
      <c r="M154" s="50"/>
      <c r="N154" s="60"/>
      <c r="O154" s="60"/>
      <c r="P154" s="60"/>
      <c r="Q154" s="60"/>
      <c r="R154" s="60"/>
      <c r="S154" s="60"/>
      <c r="T154" s="60"/>
      <c r="U154" s="60"/>
      <c r="V154" s="60"/>
      <c r="W154" s="60"/>
      <c r="X154" s="60"/>
      <c r="Y154" s="62"/>
      <c r="Z154" s="198"/>
      <c r="AA154" s="198"/>
      <c r="AB154" s="20">
        <f t="shared" si="21"/>
        <v>0</v>
      </c>
      <c r="AC154" s="204">
        <f t="shared" si="19"/>
        <v>0</v>
      </c>
      <c r="AD154" s="67">
        <f t="shared" si="22"/>
        <v>0</v>
      </c>
      <c r="AE154" t="str">
        <f t="shared" si="20"/>
        <v/>
      </c>
    </row>
    <row r="155" spans="1:31" ht="15.75" thickBot="1" x14ac:dyDescent="0.3">
      <c r="A155" s="23"/>
      <c r="B155" s="24"/>
      <c r="C155" s="25"/>
      <c r="D155" s="16">
        <v>0</v>
      </c>
      <c r="E155" s="182">
        <v>0.255</v>
      </c>
      <c r="F155" s="8">
        <f t="shared" si="0"/>
        <v>0</v>
      </c>
      <c r="G155" s="8">
        <f t="shared" si="1"/>
        <v>0</v>
      </c>
      <c r="H155" s="8">
        <f t="shared" si="2"/>
        <v>0</v>
      </c>
      <c r="I155" s="8">
        <f t="shared" si="3"/>
        <v>0</v>
      </c>
      <c r="J155" s="8">
        <f t="shared" si="4"/>
        <v>0</v>
      </c>
      <c r="K155" s="8">
        <f t="shared" si="5"/>
        <v>0</v>
      </c>
      <c r="L155" s="19">
        <f t="shared" si="16"/>
        <v>0</v>
      </c>
      <c r="M155" s="50"/>
      <c r="N155" s="60"/>
      <c r="O155" s="60"/>
      <c r="P155" s="60"/>
      <c r="Q155" s="60"/>
      <c r="R155" s="60"/>
      <c r="S155" s="60"/>
      <c r="T155" s="60"/>
      <c r="U155" s="60"/>
      <c r="V155" s="60"/>
      <c r="W155" s="60"/>
      <c r="X155" s="60"/>
      <c r="Y155" s="62"/>
      <c r="Z155" s="198"/>
      <c r="AA155" s="198"/>
      <c r="AB155" s="20">
        <f t="shared" si="21"/>
        <v>0</v>
      </c>
      <c r="AC155" s="204">
        <f t="shared" si="19"/>
        <v>0</v>
      </c>
      <c r="AD155" s="67">
        <f t="shared" si="22"/>
        <v>0</v>
      </c>
      <c r="AE155" t="str">
        <f t="shared" si="20"/>
        <v/>
      </c>
    </row>
    <row r="156" spans="1:31" ht="15.75" thickBot="1" x14ac:dyDescent="0.3">
      <c r="A156" s="23"/>
      <c r="B156" s="24"/>
      <c r="C156" s="25"/>
      <c r="D156" s="16">
        <v>0</v>
      </c>
      <c r="E156" s="182">
        <v>0.255</v>
      </c>
      <c r="F156" s="8">
        <f t="shared" si="0"/>
        <v>0</v>
      </c>
      <c r="G156" s="8">
        <f t="shared" si="1"/>
        <v>0</v>
      </c>
      <c r="H156" s="8">
        <f t="shared" si="2"/>
        <v>0</v>
      </c>
      <c r="I156" s="8">
        <f t="shared" si="3"/>
        <v>0</v>
      </c>
      <c r="J156" s="8">
        <f t="shared" si="4"/>
        <v>0</v>
      </c>
      <c r="K156" s="8">
        <f t="shared" si="5"/>
        <v>0</v>
      </c>
      <c r="L156" s="19">
        <f t="shared" si="16"/>
        <v>0</v>
      </c>
      <c r="M156" s="50"/>
      <c r="N156" s="60"/>
      <c r="O156" s="60"/>
      <c r="P156" s="60"/>
      <c r="Q156" s="60"/>
      <c r="R156" s="60"/>
      <c r="S156" s="60"/>
      <c r="T156" s="60"/>
      <c r="U156" s="60"/>
      <c r="V156" s="60"/>
      <c r="W156" s="60"/>
      <c r="X156" s="60"/>
      <c r="Y156" s="62"/>
      <c r="Z156" s="198"/>
      <c r="AA156" s="198"/>
      <c r="AB156" s="20">
        <f t="shared" si="21"/>
        <v>0</v>
      </c>
      <c r="AC156" s="204">
        <f t="shared" si="19"/>
        <v>0</v>
      </c>
      <c r="AD156" s="67">
        <f t="shared" si="22"/>
        <v>0</v>
      </c>
      <c r="AE156" t="str">
        <f t="shared" si="20"/>
        <v/>
      </c>
    </row>
    <row r="157" spans="1:31" ht="15.75" thickBot="1" x14ac:dyDescent="0.3">
      <c r="A157" s="23"/>
      <c r="B157" s="24"/>
      <c r="C157" s="25"/>
      <c r="D157" s="16">
        <v>0</v>
      </c>
      <c r="E157" s="182">
        <v>0.255</v>
      </c>
      <c r="F157" s="8">
        <f t="shared" si="0"/>
        <v>0</v>
      </c>
      <c r="G157" s="8">
        <f t="shared" si="1"/>
        <v>0</v>
      </c>
      <c r="H157" s="8">
        <f t="shared" si="2"/>
        <v>0</v>
      </c>
      <c r="I157" s="8">
        <f t="shared" si="3"/>
        <v>0</v>
      </c>
      <c r="J157" s="8">
        <f t="shared" si="4"/>
        <v>0</v>
      </c>
      <c r="K157" s="8">
        <f t="shared" si="5"/>
        <v>0</v>
      </c>
      <c r="L157" s="19">
        <f t="shared" si="16"/>
        <v>0</v>
      </c>
      <c r="M157" s="50"/>
      <c r="N157" s="60"/>
      <c r="O157" s="60"/>
      <c r="P157" s="60"/>
      <c r="Q157" s="60"/>
      <c r="R157" s="60"/>
      <c r="S157" s="60"/>
      <c r="T157" s="60"/>
      <c r="U157" s="60"/>
      <c r="V157" s="60"/>
      <c r="W157" s="60"/>
      <c r="X157" s="60"/>
      <c r="Y157" s="62"/>
      <c r="Z157" s="198"/>
      <c r="AA157" s="198"/>
      <c r="AB157" s="20">
        <f t="shared" si="21"/>
        <v>0</v>
      </c>
      <c r="AC157" s="204">
        <f t="shared" si="19"/>
        <v>0</v>
      </c>
      <c r="AD157" s="67">
        <f t="shared" si="22"/>
        <v>0</v>
      </c>
      <c r="AE157" t="str">
        <f t="shared" si="20"/>
        <v/>
      </c>
    </row>
    <row r="158" spans="1:31" ht="15.75" thickBot="1" x14ac:dyDescent="0.3">
      <c r="A158" s="23"/>
      <c r="B158" s="24"/>
      <c r="C158" s="25"/>
      <c r="D158" s="16">
        <v>0</v>
      </c>
      <c r="E158" s="182">
        <v>0.255</v>
      </c>
      <c r="F158" s="8">
        <f t="shared" si="0"/>
        <v>0</v>
      </c>
      <c r="G158" s="8">
        <f t="shared" si="1"/>
        <v>0</v>
      </c>
      <c r="H158" s="8">
        <f t="shared" si="2"/>
        <v>0</v>
      </c>
      <c r="I158" s="8">
        <f t="shared" si="3"/>
        <v>0</v>
      </c>
      <c r="J158" s="8">
        <f t="shared" si="4"/>
        <v>0</v>
      </c>
      <c r="K158" s="8">
        <f t="shared" si="5"/>
        <v>0</v>
      </c>
      <c r="L158" s="19">
        <f t="shared" si="16"/>
        <v>0</v>
      </c>
      <c r="M158" s="50"/>
      <c r="N158" s="60"/>
      <c r="O158" s="60"/>
      <c r="P158" s="60"/>
      <c r="Q158" s="60"/>
      <c r="R158" s="60"/>
      <c r="S158" s="60"/>
      <c r="T158" s="60"/>
      <c r="U158" s="60"/>
      <c r="V158" s="60"/>
      <c r="W158" s="60"/>
      <c r="X158" s="60"/>
      <c r="Y158" s="62"/>
      <c r="Z158" s="198"/>
      <c r="AA158" s="198"/>
      <c r="AB158" s="20">
        <f t="shared" si="21"/>
        <v>0</v>
      </c>
      <c r="AC158" s="204">
        <f t="shared" si="19"/>
        <v>0</v>
      </c>
      <c r="AD158" s="67">
        <f t="shared" si="22"/>
        <v>0</v>
      </c>
      <c r="AE158" t="str">
        <f t="shared" si="20"/>
        <v/>
      </c>
    </row>
    <row r="159" spans="1:31" ht="15.75" thickBot="1" x14ac:dyDescent="0.3">
      <c r="A159" s="23"/>
      <c r="B159" s="24"/>
      <c r="C159" s="25"/>
      <c r="D159" s="16">
        <v>0</v>
      </c>
      <c r="E159" s="182">
        <v>0.255</v>
      </c>
      <c r="F159" s="8">
        <f t="shared" si="0"/>
        <v>0</v>
      </c>
      <c r="G159" s="8">
        <f t="shared" si="1"/>
        <v>0</v>
      </c>
      <c r="H159" s="8">
        <f t="shared" si="2"/>
        <v>0</v>
      </c>
      <c r="I159" s="8">
        <f t="shared" si="3"/>
        <v>0</v>
      </c>
      <c r="J159" s="8">
        <f t="shared" si="4"/>
        <v>0</v>
      </c>
      <c r="K159" s="8">
        <f t="shared" si="5"/>
        <v>0</v>
      </c>
      <c r="L159" s="19">
        <f t="shared" si="16"/>
        <v>0</v>
      </c>
      <c r="M159" s="50"/>
      <c r="N159" s="60"/>
      <c r="O159" s="60"/>
      <c r="P159" s="60"/>
      <c r="Q159" s="60"/>
      <c r="R159" s="60"/>
      <c r="S159" s="60"/>
      <c r="T159" s="60"/>
      <c r="U159" s="60"/>
      <c r="V159" s="60"/>
      <c r="W159" s="60"/>
      <c r="X159" s="60"/>
      <c r="Y159" s="62"/>
      <c r="Z159" s="198"/>
      <c r="AA159" s="198"/>
      <c r="AB159" s="20">
        <f t="shared" si="21"/>
        <v>0</v>
      </c>
      <c r="AC159" s="204">
        <f t="shared" si="19"/>
        <v>0</v>
      </c>
      <c r="AD159" s="67">
        <f t="shared" si="22"/>
        <v>0</v>
      </c>
      <c r="AE159" t="str">
        <f t="shared" si="20"/>
        <v/>
      </c>
    </row>
    <row r="160" spans="1:31" ht="15.75" thickBot="1" x14ac:dyDescent="0.3">
      <c r="A160" s="23"/>
      <c r="B160" s="24"/>
      <c r="C160" s="25"/>
      <c r="D160" s="16">
        <v>0</v>
      </c>
      <c r="E160" s="182">
        <v>0.255</v>
      </c>
      <c r="F160" s="8">
        <f t="shared" si="0"/>
        <v>0</v>
      </c>
      <c r="G160" s="8">
        <f t="shared" si="1"/>
        <v>0</v>
      </c>
      <c r="H160" s="8">
        <f t="shared" si="2"/>
        <v>0</v>
      </c>
      <c r="I160" s="8">
        <f t="shared" si="3"/>
        <v>0</v>
      </c>
      <c r="J160" s="8">
        <f t="shared" si="4"/>
        <v>0</v>
      </c>
      <c r="K160" s="8">
        <f t="shared" si="5"/>
        <v>0</v>
      </c>
      <c r="L160" s="19">
        <f t="shared" si="16"/>
        <v>0</v>
      </c>
      <c r="M160" s="50"/>
      <c r="N160" s="60"/>
      <c r="O160" s="60"/>
      <c r="P160" s="60"/>
      <c r="Q160" s="60"/>
      <c r="R160" s="60"/>
      <c r="S160" s="60"/>
      <c r="T160" s="60"/>
      <c r="U160" s="60"/>
      <c r="V160" s="60"/>
      <c r="W160" s="60"/>
      <c r="X160" s="60"/>
      <c r="Y160" s="62"/>
      <c r="Z160" s="198"/>
      <c r="AA160" s="198"/>
      <c r="AB160" s="20">
        <f t="shared" si="21"/>
        <v>0</v>
      </c>
      <c r="AC160" s="204">
        <f t="shared" si="19"/>
        <v>0</v>
      </c>
      <c r="AD160" s="67">
        <f t="shared" si="22"/>
        <v>0</v>
      </c>
      <c r="AE160" t="str">
        <f t="shared" si="20"/>
        <v/>
      </c>
    </row>
    <row r="161" spans="1:31" ht="15.75" thickBot="1" x14ac:dyDescent="0.3">
      <c r="A161" s="23"/>
      <c r="B161" s="24"/>
      <c r="C161" s="25"/>
      <c r="D161" s="16">
        <v>0</v>
      </c>
      <c r="E161" s="182">
        <v>0.255</v>
      </c>
      <c r="F161" s="8">
        <f t="shared" si="0"/>
        <v>0</v>
      </c>
      <c r="G161" s="8">
        <f t="shared" si="1"/>
        <v>0</v>
      </c>
      <c r="H161" s="8">
        <f t="shared" si="2"/>
        <v>0</v>
      </c>
      <c r="I161" s="8">
        <f t="shared" si="3"/>
        <v>0</v>
      </c>
      <c r="J161" s="8">
        <f t="shared" si="4"/>
        <v>0</v>
      </c>
      <c r="K161" s="8">
        <f t="shared" si="5"/>
        <v>0</v>
      </c>
      <c r="L161" s="19">
        <f t="shared" si="16"/>
        <v>0</v>
      </c>
      <c r="M161" s="50"/>
      <c r="N161" s="60"/>
      <c r="O161" s="60"/>
      <c r="P161" s="60"/>
      <c r="Q161" s="60"/>
      <c r="R161" s="60"/>
      <c r="S161" s="60"/>
      <c r="T161" s="60"/>
      <c r="U161" s="60"/>
      <c r="V161" s="60"/>
      <c r="W161" s="60"/>
      <c r="X161" s="60"/>
      <c r="Y161" s="62"/>
      <c r="Z161" s="198"/>
      <c r="AA161" s="198"/>
      <c r="AB161" s="20">
        <f t="shared" si="21"/>
        <v>0</v>
      </c>
      <c r="AC161" s="204">
        <f t="shared" si="19"/>
        <v>0</v>
      </c>
      <c r="AD161" s="67">
        <f t="shared" si="22"/>
        <v>0</v>
      </c>
      <c r="AE161" t="str">
        <f t="shared" si="20"/>
        <v/>
      </c>
    </row>
    <row r="162" spans="1:31" ht="15.75" thickBot="1" x14ac:dyDescent="0.3">
      <c r="A162" s="23"/>
      <c r="B162" s="24"/>
      <c r="C162" s="25"/>
      <c r="D162" s="16">
        <v>0</v>
      </c>
      <c r="E162" s="182">
        <v>0.255</v>
      </c>
      <c r="F162" s="8">
        <f t="shared" si="0"/>
        <v>0</v>
      </c>
      <c r="G162" s="8">
        <f t="shared" si="1"/>
        <v>0</v>
      </c>
      <c r="H162" s="8">
        <f t="shared" si="2"/>
        <v>0</v>
      </c>
      <c r="I162" s="8">
        <f t="shared" si="3"/>
        <v>0</v>
      </c>
      <c r="J162" s="8">
        <f t="shared" si="4"/>
        <v>0</v>
      </c>
      <c r="K162" s="8">
        <f t="shared" si="5"/>
        <v>0</v>
      </c>
      <c r="L162" s="19">
        <f t="shared" si="16"/>
        <v>0</v>
      </c>
      <c r="M162" s="50"/>
      <c r="N162" s="60"/>
      <c r="O162" s="60"/>
      <c r="P162" s="60"/>
      <c r="Q162" s="60"/>
      <c r="R162" s="60"/>
      <c r="S162" s="60"/>
      <c r="T162" s="60"/>
      <c r="U162" s="60"/>
      <c r="V162" s="60"/>
      <c r="W162" s="60"/>
      <c r="X162" s="60"/>
      <c r="Y162" s="62"/>
      <c r="Z162" s="198"/>
      <c r="AA162" s="198"/>
      <c r="AB162" s="20">
        <f t="shared" si="21"/>
        <v>0</v>
      </c>
      <c r="AC162" s="204">
        <f t="shared" si="19"/>
        <v>0</v>
      </c>
      <c r="AD162" s="67">
        <f t="shared" si="22"/>
        <v>0</v>
      </c>
      <c r="AE162" t="str">
        <f t="shared" si="20"/>
        <v/>
      </c>
    </row>
    <row r="163" spans="1:31" ht="15.75" thickBot="1" x14ac:dyDescent="0.3">
      <c r="A163" s="23"/>
      <c r="B163" s="24"/>
      <c r="C163" s="25"/>
      <c r="D163" s="16">
        <v>0</v>
      </c>
      <c r="E163" s="182">
        <v>0.255</v>
      </c>
      <c r="F163" s="8">
        <f t="shared" si="0"/>
        <v>0</v>
      </c>
      <c r="G163" s="8">
        <f t="shared" si="1"/>
        <v>0</v>
      </c>
      <c r="H163" s="8">
        <f t="shared" si="2"/>
        <v>0</v>
      </c>
      <c r="I163" s="8">
        <f t="shared" si="3"/>
        <v>0</v>
      </c>
      <c r="J163" s="8">
        <f t="shared" si="4"/>
        <v>0</v>
      </c>
      <c r="K163" s="8">
        <f t="shared" si="5"/>
        <v>0</v>
      </c>
      <c r="L163" s="19">
        <f t="shared" si="16"/>
        <v>0</v>
      </c>
      <c r="M163" s="50"/>
      <c r="N163" s="60"/>
      <c r="O163" s="60"/>
      <c r="P163" s="60"/>
      <c r="Q163" s="60"/>
      <c r="R163" s="60"/>
      <c r="S163" s="60"/>
      <c r="T163" s="60"/>
      <c r="U163" s="60"/>
      <c r="V163" s="60"/>
      <c r="W163" s="60"/>
      <c r="X163" s="60"/>
      <c r="Y163" s="62"/>
      <c r="Z163" s="198"/>
      <c r="AA163" s="198"/>
      <c r="AB163" s="20">
        <f t="shared" si="21"/>
        <v>0</v>
      </c>
      <c r="AC163" s="204">
        <f t="shared" si="19"/>
        <v>0</v>
      </c>
      <c r="AD163" s="67">
        <f t="shared" si="22"/>
        <v>0</v>
      </c>
      <c r="AE163" t="str">
        <f t="shared" si="20"/>
        <v/>
      </c>
    </row>
    <row r="164" spans="1:31" ht="15.75" thickBot="1" x14ac:dyDescent="0.3">
      <c r="A164" s="23"/>
      <c r="B164" s="24"/>
      <c r="C164" s="25"/>
      <c r="D164" s="16">
        <v>0</v>
      </c>
      <c r="E164" s="182">
        <v>0.255</v>
      </c>
      <c r="F164" s="8">
        <f t="shared" si="0"/>
        <v>0</v>
      </c>
      <c r="G164" s="8">
        <f t="shared" si="1"/>
        <v>0</v>
      </c>
      <c r="H164" s="8">
        <f t="shared" si="2"/>
        <v>0</v>
      </c>
      <c r="I164" s="8">
        <f t="shared" si="3"/>
        <v>0</v>
      </c>
      <c r="J164" s="8">
        <f t="shared" si="4"/>
        <v>0</v>
      </c>
      <c r="K164" s="8">
        <f t="shared" si="5"/>
        <v>0</v>
      </c>
      <c r="L164" s="19">
        <f t="shared" si="16"/>
        <v>0</v>
      </c>
      <c r="M164" s="50"/>
      <c r="N164" s="60"/>
      <c r="O164" s="60"/>
      <c r="P164" s="60"/>
      <c r="Q164" s="60"/>
      <c r="R164" s="60"/>
      <c r="S164" s="60"/>
      <c r="T164" s="60"/>
      <c r="U164" s="60"/>
      <c r="V164" s="60"/>
      <c r="W164" s="60"/>
      <c r="X164" s="60"/>
      <c r="Y164" s="62"/>
      <c r="Z164" s="198"/>
      <c r="AA164" s="198"/>
      <c r="AB164" s="20">
        <f t="shared" si="21"/>
        <v>0</v>
      </c>
      <c r="AC164" s="204">
        <f t="shared" si="19"/>
        <v>0</v>
      </c>
      <c r="AD164" s="67">
        <f t="shared" si="22"/>
        <v>0</v>
      </c>
      <c r="AE164" t="str">
        <f t="shared" si="20"/>
        <v/>
      </c>
    </row>
    <row r="165" spans="1:31" ht="15.75" thickBot="1" x14ac:dyDescent="0.3">
      <c r="A165" s="23"/>
      <c r="B165" s="24"/>
      <c r="C165" s="25"/>
      <c r="D165" s="16">
        <v>0</v>
      </c>
      <c r="E165" s="182">
        <v>0.255</v>
      </c>
      <c r="F165" s="8">
        <f t="shared" si="0"/>
        <v>0</v>
      </c>
      <c r="G165" s="8">
        <f t="shared" si="1"/>
        <v>0</v>
      </c>
      <c r="H165" s="8">
        <f t="shared" si="2"/>
        <v>0</v>
      </c>
      <c r="I165" s="8">
        <f t="shared" si="3"/>
        <v>0</v>
      </c>
      <c r="J165" s="8">
        <f t="shared" si="4"/>
        <v>0</v>
      </c>
      <c r="K165" s="8">
        <f t="shared" si="5"/>
        <v>0</v>
      </c>
      <c r="L165" s="19">
        <f t="shared" si="16"/>
        <v>0</v>
      </c>
      <c r="M165" s="50"/>
      <c r="N165" s="60"/>
      <c r="O165" s="60"/>
      <c r="P165" s="60"/>
      <c r="Q165" s="60"/>
      <c r="R165" s="60"/>
      <c r="S165" s="60"/>
      <c r="T165" s="60"/>
      <c r="U165" s="60"/>
      <c r="V165" s="60"/>
      <c r="W165" s="60"/>
      <c r="X165" s="60"/>
      <c r="Y165" s="62"/>
      <c r="Z165" s="198"/>
      <c r="AA165" s="198"/>
      <c r="AB165" s="20">
        <f t="shared" si="21"/>
        <v>0</v>
      </c>
      <c r="AC165" s="204">
        <f t="shared" si="19"/>
        <v>0</v>
      </c>
      <c r="AD165" s="67">
        <f t="shared" si="22"/>
        <v>0</v>
      </c>
      <c r="AE165" t="str">
        <f t="shared" si="20"/>
        <v/>
      </c>
    </row>
    <row r="166" spans="1:31" ht="15.75" thickBot="1" x14ac:dyDescent="0.3">
      <c r="A166" s="23"/>
      <c r="B166" s="24"/>
      <c r="C166" s="25"/>
      <c r="D166" s="16">
        <v>0</v>
      </c>
      <c r="E166" s="182">
        <v>0.255</v>
      </c>
      <c r="F166" s="8">
        <f t="shared" si="0"/>
        <v>0</v>
      </c>
      <c r="G166" s="8">
        <f t="shared" si="1"/>
        <v>0</v>
      </c>
      <c r="H166" s="8">
        <f t="shared" si="2"/>
        <v>0</v>
      </c>
      <c r="I166" s="8">
        <f t="shared" si="3"/>
        <v>0</v>
      </c>
      <c r="J166" s="8">
        <f t="shared" si="4"/>
        <v>0</v>
      </c>
      <c r="K166" s="8">
        <f t="shared" si="5"/>
        <v>0</v>
      </c>
      <c r="L166" s="19">
        <f t="shared" si="16"/>
        <v>0</v>
      </c>
      <c r="M166" s="50"/>
      <c r="N166" s="60"/>
      <c r="O166" s="60"/>
      <c r="P166" s="60"/>
      <c r="Q166" s="60"/>
      <c r="R166" s="60"/>
      <c r="S166" s="60"/>
      <c r="T166" s="60"/>
      <c r="U166" s="60"/>
      <c r="V166" s="60"/>
      <c r="W166" s="60"/>
      <c r="X166" s="60"/>
      <c r="Y166" s="62"/>
      <c r="Z166" s="198"/>
      <c r="AA166" s="198"/>
      <c r="AB166" s="20">
        <f t="shared" si="21"/>
        <v>0</v>
      </c>
      <c r="AC166" s="204">
        <f t="shared" si="19"/>
        <v>0</v>
      </c>
      <c r="AD166" s="67">
        <f t="shared" si="22"/>
        <v>0</v>
      </c>
      <c r="AE166" t="str">
        <f t="shared" si="20"/>
        <v/>
      </c>
    </row>
    <row r="167" spans="1:31" ht="15.75" thickBot="1" x14ac:dyDescent="0.3">
      <c r="A167" s="23"/>
      <c r="B167" s="24"/>
      <c r="C167" s="25"/>
      <c r="D167" s="16">
        <v>0</v>
      </c>
      <c r="E167" s="182">
        <v>0.255</v>
      </c>
      <c r="F167" s="8">
        <f t="shared" si="0"/>
        <v>0</v>
      </c>
      <c r="G167" s="8">
        <f t="shared" si="1"/>
        <v>0</v>
      </c>
      <c r="H167" s="8">
        <f t="shared" si="2"/>
        <v>0</v>
      </c>
      <c r="I167" s="8">
        <f t="shared" si="3"/>
        <v>0</v>
      </c>
      <c r="J167" s="8">
        <f t="shared" si="4"/>
        <v>0</v>
      </c>
      <c r="K167" s="8">
        <f t="shared" si="5"/>
        <v>0</v>
      </c>
      <c r="L167" s="19">
        <f t="shared" si="16"/>
        <v>0</v>
      </c>
      <c r="M167" s="50"/>
      <c r="N167" s="60"/>
      <c r="O167" s="60"/>
      <c r="P167" s="60"/>
      <c r="Q167" s="60"/>
      <c r="R167" s="60"/>
      <c r="S167" s="60"/>
      <c r="T167" s="60"/>
      <c r="U167" s="60"/>
      <c r="V167" s="60"/>
      <c r="W167" s="60"/>
      <c r="X167" s="60"/>
      <c r="Y167" s="62"/>
      <c r="Z167" s="198"/>
      <c r="AA167" s="198"/>
      <c r="AB167" s="20">
        <f t="shared" si="21"/>
        <v>0</v>
      </c>
      <c r="AC167" s="204">
        <f t="shared" si="19"/>
        <v>0</v>
      </c>
      <c r="AD167" s="67">
        <f t="shared" si="22"/>
        <v>0</v>
      </c>
      <c r="AE167" t="str">
        <f t="shared" si="20"/>
        <v/>
      </c>
    </row>
    <row r="168" spans="1:31" ht="15.75" thickBot="1" x14ac:dyDescent="0.3">
      <c r="A168" s="23"/>
      <c r="B168" s="24"/>
      <c r="C168" s="25"/>
      <c r="D168" s="16">
        <v>0</v>
      </c>
      <c r="E168" s="182">
        <v>0.255</v>
      </c>
      <c r="F168" s="8">
        <f t="shared" si="0"/>
        <v>0</v>
      </c>
      <c r="G168" s="8">
        <f t="shared" si="1"/>
        <v>0</v>
      </c>
      <c r="H168" s="8">
        <f t="shared" si="2"/>
        <v>0</v>
      </c>
      <c r="I168" s="8">
        <f t="shared" si="3"/>
        <v>0</v>
      </c>
      <c r="J168" s="8">
        <f t="shared" si="4"/>
        <v>0</v>
      </c>
      <c r="K168" s="8">
        <f t="shared" si="5"/>
        <v>0</v>
      </c>
      <c r="L168" s="19">
        <f t="shared" si="16"/>
        <v>0</v>
      </c>
      <c r="M168" s="50"/>
      <c r="N168" s="60"/>
      <c r="O168" s="60"/>
      <c r="P168" s="60"/>
      <c r="Q168" s="60"/>
      <c r="R168" s="60"/>
      <c r="S168" s="60"/>
      <c r="T168" s="60"/>
      <c r="U168" s="60"/>
      <c r="V168" s="60"/>
      <c r="W168" s="60"/>
      <c r="X168" s="60"/>
      <c r="Y168" s="62"/>
      <c r="Z168" s="198"/>
      <c r="AA168" s="198"/>
      <c r="AB168" s="20">
        <f t="shared" si="21"/>
        <v>0</v>
      </c>
      <c r="AC168" s="204">
        <f t="shared" si="19"/>
        <v>0</v>
      </c>
      <c r="AD168" s="67">
        <f t="shared" si="22"/>
        <v>0</v>
      </c>
      <c r="AE168" t="str">
        <f t="shared" si="20"/>
        <v/>
      </c>
    </row>
    <row r="169" spans="1:31" ht="15.75" thickBot="1" x14ac:dyDescent="0.3">
      <c r="A169" s="23"/>
      <c r="B169" s="24"/>
      <c r="C169" s="25"/>
      <c r="D169" s="16">
        <v>0</v>
      </c>
      <c r="E169" s="182">
        <v>0.255</v>
      </c>
      <c r="F169" s="8">
        <f t="shared" si="0"/>
        <v>0</v>
      </c>
      <c r="G169" s="8">
        <f t="shared" si="1"/>
        <v>0</v>
      </c>
      <c r="H169" s="8">
        <f t="shared" si="2"/>
        <v>0</v>
      </c>
      <c r="I169" s="8">
        <f t="shared" si="3"/>
        <v>0</v>
      </c>
      <c r="J169" s="8">
        <f t="shared" si="4"/>
        <v>0</v>
      </c>
      <c r="K169" s="8">
        <f t="shared" si="5"/>
        <v>0</v>
      </c>
      <c r="L169" s="19">
        <f t="shared" si="16"/>
        <v>0</v>
      </c>
      <c r="M169" s="50"/>
      <c r="N169" s="60"/>
      <c r="O169" s="60"/>
      <c r="P169" s="60"/>
      <c r="Q169" s="60"/>
      <c r="R169" s="60"/>
      <c r="S169" s="60"/>
      <c r="T169" s="60"/>
      <c r="U169" s="60"/>
      <c r="V169" s="60"/>
      <c r="W169" s="60"/>
      <c r="X169" s="60"/>
      <c r="Y169" s="62"/>
      <c r="Z169" s="198"/>
      <c r="AA169" s="198"/>
      <c r="AB169" s="20">
        <f t="shared" si="21"/>
        <v>0</v>
      </c>
      <c r="AC169" s="204">
        <f t="shared" si="19"/>
        <v>0</v>
      </c>
      <c r="AD169" s="67">
        <f t="shared" si="22"/>
        <v>0</v>
      </c>
      <c r="AE169" t="str">
        <f t="shared" si="20"/>
        <v/>
      </c>
    </row>
    <row r="170" spans="1:31" ht="15.75" thickBot="1" x14ac:dyDescent="0.3">
      <c r="A170" s="23"/>
      <c r="B170" s="24"/>
      <c r="C170" s="25"/>
      <c r="D170" s="16">
        <v>0</v>
      </c>
      <c r="E170" s="182">
        <v>0.255</v>
      </c>
      <c r="F170" s="8">
        <f t="shared" si="0"/>
        <v>0</v>
      </c>
      <c r="G170" s="8">
        <f t="shared" si="1"/>
        <v>0</v>
      </c>
      <c r="H170" s="8">
        <f t="shared" si="2"/>
        <v>0</v>
      </c>
      <c r="I170" s="8">
        <f t="shared" si="3"/>
        <v>0</v>
      </c>
      <c r="J170" s="8">
        <f t="shared" si="4"/>
        <v>0</v>
      </c>
      <c r="K170" s="8">
        <f t="shared" si="5"/>
        <v>0</v>
      </c>
      <c r="L170" s="19">
        <f t="shared" si="16"/>
        <v>0</v>
      </c>
      <c r="M170" s="50"/>
      <c r="N170" s="60"/>
      <c r="O170" s="60"/>
      <c r="P170" s="60"/>
      <c r="Q170" s="60"/>
      <c r="R170" s="60"/>
      <c r="S170" s="60"/>
      <c r="T170" s="60"/>
      <c r="U170" s="60"/>
      <c r="V170" s="60"/>
      <c r="W170" s="60"/>
      <c r="X170" s="60"/>
      <c r="Y170" s="62"/>
      <c r="Z170" s="198"/>
      <c r="AA170" s="198"/>
      <c r="AB170" s="20">
        <f t="shared" si="21"/>
        <v>0</v>
      </c>
      <c r="AC170" s="204">
        <f t="shared" si="19"/>
        <v>0</v>
      </c>
      <c r="AD170" s="67">
        <f t="shared" si="22"/>
        <v>0</v>
      </c>
      <c r="AE170" t="str">
        <f t="shared" si="20"/>
        <v/>
      </c>
    </row>
    <row r="171" spans="1:31" ht="15.75" thickBot="1" x14ac:dyDescent="0.3">
      <c r="A171" s="23"/>
      <c r="B171" s="24"/>
      <c r="C171" s="25"/>
      <c r="D171" s="16">
        <v>0</v>
      </c>
      <c r="E171" s="182">
        <v>0.255</v>
      </c>
      <c r="F171" s="8">
        <f t="shared" si="0"/>
        <v>0</v>
      </c>
      <c r="G171" s="8">
        <f t="shared" si="1"/>
        <v>0</v>
      </c>
      <c r="H171" s="8">
        <f t="shared" si="2"/>
        <v>0</v>
      </c>
      <c r="I171" s="8">
        <f t="shared" si="3"/>
        <v>0</v>
      </c>
      <c r="J171" s="8">
        <f t="shared" si="4"/>
        <v>0</v>
      </c>
      <c r="K171" s="8">
        <f t="shared" si="5"/>
        <v>0</v>
      </c>
      <c r="L171" s="19">
        <f t="shared" si="16"/>
        <v>0</v>
      </c>
      <c r="M171" s="50"/>
      <c r="N171" s="60"/>
      <c r="O171" s="60"/>
      <c r="P171" s="60"/>
      <c r="Q171" s="60"/>
      <c r="R171" s="60"/>
      <c r="S171" s="60"/>
      <c r="T171" s="60"/>
      <c r="U171" s="60"/>
      <c r="V171" s="60"/>
      <c r="W171" s="60"/>
      <c r="X171" s="60"/>
      <c r="Y171" s="62"/>
      <c r="Z171" s="198"/>
      <c r="AA171" s="198"/>
      <c r="AB171" s="20">
        <f t="shared" si="21"/>
        <v>0</v>
      </c>
      <c r="AC171" s="204">
        <f t="shared" si="19"/>
        <v>0</v>
      </c>
      <c r="AD171" s="67">
        <f t="shared" si="22"/>
        <v>0</v>
      </c>
      <c r="AE171" t="str">
        <f t="shared" si="20"/>
        <v/>
      </c>
    </row>
    <row r="172" spans="1:31" ht="15.75" thickBot="1" x14ac:dyDescent="0.3">
      <c r="A172" s="23"/>
      <c r="B172" s="24"/>
      <c r="C172" s="25"/>
      <c r="D172" s="16">
        <v>0</v>
      </c>
      <c r="E172" s="182">
        <v>0.255</v>
      </c>
      <c r="F172" s="8">
        <f t="shared" si="0"/>
        <v>0</v>
      </c>
      <c r="G172" s="8">
        <f t="shared" si="1"/>
        <v>0</v>
      </c>
      <c r="H172" s="8">
        <f t="shared" si="2"/>
        <v>0</v>
      </c>
      <c r="I172" s="8">
        <f t="shared" si="3"/>
        <v>0</v>
      </c>
      <c r="J172" s="8">
        <f t="shared" si="4"/>
        <v>0</v>
      </c>
      <c r="K172" s="8">
        <f t="shared" si="5"/>
        <v>0</v>
      </c>
      <c r="L172" s="19">
        <f t="shared" si="16"/>
        <v>0</v>
      </c>
      <c r="M172" s="50"/>
      <c r="N172" s="60"/>
      <c r="O172" s="60"/>
      <c r="P172" s="60"/>
      <c r="Q172" s="60"/>
      <c r="R172" s="60"/>
      <c r="S172" s="60"/>
      <c r="T172" s="60"/>
      <c r="U172" s="60"/>
      <c r="V172" s="60"/>
      <c r="W172" s="60"/>
      <c r="X172" s="60"/>
      <c r="Y172" s="62"/>
      <c r="Z172" s="198"/>
      <c r="AA172" s="198"/>
      <c r="AB172" s="20">
        <f t="shared" si="21"/>
        <v>0</v>
      </c>
      <c r="AC172" s="204">
        <f t="shared" si="19"/>
        <v>0</v>
      </c>
      <c r="AD172" s="67">
        <f t="shared" si="22"/>
        <v>0</v>
      </c>
      <c r="AE172" t="str">
        <f t="shared" si="20"/>
        <v/>
      </c>
    </row>
    <row r="173" spans="1:31" ht="15.75" thickBot="1" x14ac:dyDescent="0.3">
      <c r="A173" s="23"/>
      <c r="B173" s="24"/>
      <c r="C173" s="25"/>
      <c r="D173" s="16">
        <v>0</v>
      </c>
      <c r="E173" s="182">
        <v>0.255</v>
      </c>
      <c r="F173" s="8">
        <f t="shared" si="0"/>
        <v>0</v>
      </c>
      <c r="G173" s="8">
        <f t="shared" si="1"/>
        <v>0</v>
      </c>
      <c r="H173" s="8">
        <f t="shared" si="2"/>
        <v>0</v>
      </c>
      <c r="I173" s="8">
        <f t="shared" si="3"/>
        <v>0</v>
      </c>
      <c r="J173" s="8">
        <f t="shared" si="4"/>
        <v>0</v>
      </c>
      <c r="K173" s="8">
        <f t="shared" si="5"/>
        <v>0</v>
      </c>
      <c r="L173" s="19">
        <f t="shared" si="16"/>
        <v>0</v>
      </c>
      <c r="M173" s="50"/>
      <c r="N173" s="60"/>
      <c r="O173" s="60"/>
      <c r="P173" s="60"/>
      <c r="Q173" s="60"/>
      <c r="R173" s="60"/>
      <c r="S173" s="60"/>
      <c r="T173" s="60"/>
      <c r="U173" s="60"/>
      <c r="V173" s="60"/>
      <c r="W173" s="60"/>
      <c r="X173" s="60"/>
      <c r="Y173" s="62"/>
      <c r="Z173" s="198"/>
      <c r="AA173" s="198"/>
      <c r="AB173" s="20">
        <f t="shared" si="21"/>
        <v>0</v>
      </c>
      <c r="AC173" s="204">
        <f t="shared" si="19"/>
        <v>0</v>
      </c>
      <c r="AD173" s="67">
        <f t="shared" si="22"/>
        <v>0</v>
      </c>
      <c r="AE173" t="str">
        <f t="shared" si="20"/>
        <v/>
      </c>
    </row>
    <row r="174" spans="1:31" ht="15.75" thickBot="1" x14ac:dyDescent="0.3">
      <c r="A174" s="23"/>
      <c r="B174" s="24"/>
      <c r="C174" s="25"/>
      <c r="D174" s="16">
        <v>0</v>
      </c>
      <c r="E174" s="182">
        <v>0.255</v>
      </c>
      <c r="F174" s="8">
        <f t="shared" si="0"/>
        <v>0</v>
      </c>
      <c r="G174" s="8">
        <f t="shared" si="1"/>
        <v>0</v>
      </c>
      <c r="H174" s="8">
        <f t="shared" si="2"/>
        <v>0</v>
      </c>
      <c r="I174" s="8">
        <f t="shared" si="3"/>
        <v>0</v>
      </c>
      <c r="J174" s="8">
        <f t="shared" si="4"/>
        <v>0</v>
      </c>
      <c r="K174" s="8">
        <f t="shared" si="5"/>
        <v>0</v>
      </c>
      <c r="L174" s="19">
        <f t="shared" si="16"/>
        <v>0</v>
      </c>
      <c r="M174" s="50"/>
      <c r="N174" s="60"/>
      <c r="O174" s="60"/>
      <c r="P174" s="60"/>
      <c r="Q174" s="60"/>
      <c r="R174" s="60"/>
      <c r="S174" s="60"/>
      <c r="T174" s="60"/>
      <c r="U174" s="60"/>
      <c r="V174" s="60"/>
      <c r="W174" s="60"/>
      <c r="X174" s="60"/>
      <c r="Y174" s="62"/>
      <c r="Z174" s="198"/>
      <c r="AA174" s="198"/>
      <c r="AB174" s="20">
        <f t="shared" si="21"/>
        <v>0</v>
      </c>
      <c r="AC174" s="204">
        <f t="shared" si="19"/>
        <v>0</v>
      </c>
      <c r="AD174" s="67">
        <f t="shared" si="22"/>
        <v>0</v>
      </c>
      <c r="AE174" t="str">
        <f t="shared" si="20"/>
        <v/>
      </c>
    </row>
    <row r="175" spans="1:31" ht="15.75" thickBot="1" x14ac:dyDescent="0.3">
      <c r="A175" s="23"/>
      <c r="B175" s="24"/>
      <c r="C175" s="25"/>
      <c r="D175" s="16">
        <v>0</v>
      </c>
      <c r="E175" s="182">
        <v>0.255</v>
      </c>
      <c r="F175" s="8">
        <f t="shared" si="0"/>
        <v>0</v>
      </c>
      <c r="G175" s="8">
        <f t="shared" si="1"/>
        <v>0</v>
      </c>
      <c r="H175" s="8">
        <f t="shared" si="2"/>
        <v>0</v>
      </c>
      <c r="I175" s="8">
        <f t="shared" si="3"/>
        <v>0</v>
      </c>
      <c r="J175" s="8">
        <f t="shared" si="4"/>
        <v>0</v>
      </c>
      <c r="K175" s="8">
        <f t="shared" si="5"/>
        <v>0</v>
      </c>
      <c r="L175" s="19">
        <f t="shared" si="16"/>
        <v>0</v>
      </c>
      <c r="M175" s="50"/>
      <c r="N175" s="60"/>
      <c r="O175" s="60"/>
      <c r="P175" s="60"/>
      <c r="Q175" s="60"/>
      <c r="R175" s="60"/>
      <c r="S175" s="60"/>
      <c r="T175" s="60"/>
      <c r="U175" s="60"/>
      <c r="V175" s="60"/>
      <c r="W175" s="60"/>
      <c r="X175" s="60"/>
      <c r="Y175" s="62"/>
      <c r="Z175" s="198"/>
      <c r="AA175" s="198"/>
      <c r="AB175" s="20">
        <f t="shared" si="21"/>
        <v>0</v>
      </c>
      <c r="AC175" s="204">
        <f t="shared" si="19"/>
        <v>0</v>
      </c>
      <c r="AD175" s="67">
        <f t="shared" si="22"/>
        <v>0</v>
      </c>
      <c r="AE175" t="str">
        <f t="shared" si="20"/>
        <v/>
      </c>
    </row>
    <row r="176" spans="1:31" ht="15.75" thickBot="1" x14ac:dyDescent="0.3">
      <c r="A176" s="23"/>
      <c r="B176" s="24"/>
      <c r="C176" s="25"/>
      <c r="D176" s="16">
        <v>0</v>
      </c>
      <c r="E176" s="182">
        <v>0.255</v>
      </c>
      <c r="F176" s="8">
        <f t="shared" si="0"/>
        <v>0</v>
      </c>
      <c r="G176" s="8">
        <f t="shared" si="1"/>
        <v>0</v>
      </c>
      <c r="H176" s="8">
        <f t="shared" si="2"/>
        <v>0</v>
      </c>
      <c r="I176" s="8">
        <f t="shared" si="3"/>
        <v>0</v>
      </c>
      <c r="J176" s="8">
        <f t="shared" si="4"/>
        <v>0</v>
      </c>
      <c r="K176" s="8">
        <f t="shared" si="5"/>
        <v>0</v>
      </c>
      <c r="L176" s="19">
        <f t="shared" si="16"/>
        <v>0</v>
      </c>
      <c r="M176" s="50"/>
      <c r="N176" s="60"/>
      <c r="O176" s="60"/>
      <c r="P176" s="60"/>
      <c r="Q176" s="60"/>
      <c r="R176" s="60"/>
      <c r="S176" s="60"/>
      <c r="T176" s="60"/>
      <c r="U176" s="60"/>
      <c r="V176" s="60"/>
      <c r="W176" s="60"/>
      <c r="X176" s="60"/>
      <c r="Y176" s="62"/>
      <c r="Z176" s="198"/>
      <c r="AA176" s="198"/>
      <c r="AB176" s="20">
        <f t="shared" si="21"/>
        <v>0</v>
      </c>
      <c r="AC176" s="204">
        <f t="shared" si="19"/>
        <v>0</v>
      </c>
      <c r="AD176" s="67">
        <f t="shared" si="22"/>
        <v>0</v>
      </c>
      <c r="AE176" t="str">
        <f t="shared" si="20"/>
        <v/>
      </c>
    </row>
    <row r="177" spans="1:31" ht="15.75" thickBot="1" x14ac:dyDescent="0.3">
      <c r="A177" s="23"/>
      <c r="B177" s="24"/>
      <c r="C177" s="25"/>
      <c r="D177" s="16">
        <v>0</v>
      </c>
      <c r="E177" s="182">
        <v>0.255</v>
      </c>
      <c r="F177" s="8">
        <f t="shared" si="0"/>
        <v>0</v>
      </c>
      <c r="G177" s="8">
        <f t="shared" si="1"/>
        <v>0</v>
      </c>
      <c r="H177" s="8">
        <f t="shared" si="2"/>
        <v>0</v>
      </c>
      <c r="I177" s="8">
        <f t="shared" si="3"/>
        <v>0</v>
      </c>
      <c r="J177" s="8">
        <f t="shared" si="4"/>
        <v>0</v>
      </c>
      <c r="K177" s="8">
        <f t="shared" si="5"/>
        <v>0</v>
      </c>
      <c r="L177" s="19">
        <f t="shared" si="16"/>
        <v>0</v>
      </c>
      <c r="M177" s="50"/>
      <c r="N177" s="60"/>
      <c r="O177" s="60"/>
      <c r="P177" s="60"/>
      <c r="Q177" s="60"/>
      <c r="R177" s="60"/>
      <c r="S177" s="60"/>
      <c r="T177" s="60"/>
      <c r="U177" s="60"/>
      <c r="V177" s="60"/>
      <c r="W177" s="60"/>
      <c r="X177" s="60"/>
      <c r="Y177" s="62"/>
      <c r="Z177" s="198"/>
      <c r="AA177" s="198"/>
      <c r="AB177" s="20">
        <f t="shared" si="21"/>
        <v>0</v>
      </c>
      <c r="AC177" s="204">
        <f t="shared" si="19"/>
        <v>0</v>
      </c>
      <c r="AD177" s="67">
        <f t="shared" si="22"/>
        <v>0</v>
      </c>
      <c r="AE177" t="str">
        <f t="shared" si="20"/>
        <v/>
      </c>
    </row>
    <row r="178" spans="1:31" ht="15.75" thickBot="1" x14ac:dyDescent="0.3">
      <c r="A178" s="23"/>
      <c r="B178" s="24"/>
      <c r="C178" s="25"/>
      <c r="D178" s="16">
        <v>0</v>
      </c>
      <c r="E178" s="182">
        <v>0.255</v>
      </c>
      <c r="F178" s="8">
        <f t="shared" si="0"/>
        <v>0</v>
      </c>
      <c r="G178" s="8">
        <f t="shared" si="1"/>
        <v>0</v>
      </c>
      <c r="H178" s="8">
        <f t="shared" si="2"/>
        <v>0</v>
      </c>
      <c r="I178" s="8">
        <f t="shared" si="3"/>
        <v>0</v>
      </c>
      <c r="J178" s="8">
        <f t="shared" si="4"/>
        <v>0</v>
      </c>
      <c r="K178" s="8">
        <f t="shared" si="5"/>
        <v>0</v>
      </c>
      <c r="L178" s="19">
        <f t="shared" si="16"/>
        <v>0</v>
      </c>
      <c r="M178" s="50"/>
      <c r="N178" s="60"/>
      <c r="O178" s="60"/>
      <c r="P178" s="60"/>
      <c r="Q178" s="60"/>
      <c r="R178" s="60"/>
      <c r="S178" s="60"/>
      <c r="T178" s="60"/>
      <c r="U178" s="60"/>
      <c r="V178" s="60"/>
      <c r="W178" s="60"/>
      <c r="X178" s="60"/>
      <c r="Y178" s="62"/>
      <c r="Z178" s="198"/>
      <c r="AA178" s="198"/>
      <c r="AB178" s="20">
        <f t="shared" si="21"/>
        <v>0</v>
      </c>
      <c r="AC178" s="204">
        <f t="shared" si="19"/>
        <v>0</v>
      </c>
      <c r="AD178" s="67">
        <f t="shared" si="22"/>
        <v>0</v>
      </c>
      <c r="AE178" t="str">
        <f t="shared" si="20"/>
        <v/>
      </c>
    </row>
    <row r="179" spans="1:31" ht="15.75" thickBot="1" x14ac:dyDescent="0.3">
      <c r="A179" s="23"/>
      <c r="B179" s="24"/>
      <c r="C179" s="25"/>
      <c r="D179" s="16">
        <v>0</v>
      </c>
      <c r="E179" s="182">
        <v>0.255</v>
      </c>
      <c r="F179" s="8">
        <f t="shared" ref="F179:F210" si="23">IF(AND($D179&gt;0,$E179=$F$4),($D179-($D179/(100%+$F$4)/100%)),0)</f>
        <v>0</v>
      </c>
      <c r="G179" s="8">
        <f t="shared" ref="G179:G210" si="24">IF(AND($D179&gt;0,$E179=$G$4),($D179-($D179/(100%+$G$4)/100%)),0)</f>
        <v>0</v>
      </c>
      <c r="H179" s="8">
        <f t="shared" ref="H179:H210" si="25">IF(AND($D179&gt;0,$E179=$H$4),($D179-($D179/(100%+$H$4)/100%)),0)</f>
        <v>0</v>
      </c>
      <c r="I179" s="8">
        <f t="shared" si="3"/>
        <v>0</v>
      </c>
      <c r="J179" s="8">
        <f t="shared" si="4"/>
        <v>0</v>
      </c>
      <c r="K179" s="8">
        <f t="shared" si="5"/>
        <v>0</v>
      </c>
      <c r="L179" s="19">
        <f t="shared" si="16"/>
        <v>0</v>
      </c>
      <c r="M179" s="50"/>
      <c r="N179" s="60"/>
      <c r="O179" s="60"/>
      <c r="P179" s="60"/>
      <c r="Q179" s="60"/>
      <c r="R179" s="60"/>
      <c r="S179" s="60"/>
      <c r="T179" s="60"/>
      <c r="U179" s="60"/>
      <c r="V179" s="60"/>
      <c r="W179" s="60"/>
      <c r="X179" s="60"/>
      <c r="Y179" s="62"/>
      <c r="Z179" s="198"/>
      <c r="AA179" s="198"/>
      <c r="AB179" s="20">
        <f t="shared" si="21"/>
        <v>0</v>
      </c>
      <c r="AC179" s="204">
        <f t="shared" si="19"/>
        <v>0</v>
      </c>
      <c r="AD179" s="67">
        <f t="shared" si="22"/>
        <v>0</v>
      </c>
      <c r="AE179" t="str">
        <f t="shared" si="20"/>
        <v/>
      </c>
    </row>
    <row r="180" spans="1:31" ht="15.75" thickBot="1" x14ac:dyDescent="0.3">
      <c r="A180" s="23"/>
      <c r="B180" s="24"/>
      <c r="C180" s="25"/>
      <c r="D180" s="16">
        <v>0</v>
      </c>
      <c r="E180" s="182">
        <v>0.255</v>
      </c>
      <c r="F180" s="8">
        <f t="shared" si="23"/>
        <v>0</v>
      </c>
      <c r="G180" s="8">
        <f t="shared" si="24"/>
        <v>0</v>
      </c>
      <c r="H180" s="8">
        <f t="shared" si="25"/>
        <v>0</v>
      </c>
      <c r="I180" s="8">
        <f t="shared" si="3"/>
        <v>0</v>
      </c>
      <c r="J180" s="8">
        <f t="shared" si="4"/>
        <v>0</v>
      </c>
      <c r="K180" s="8">
        <f t="shared" si="5"/>
        <v>0</v>
      </c>
      <c r="L180" s="19">
        <f t="shared" si="16"/>
        <v>0</v>
      </c>
      <c r="M180" s="50"/>
      <c r="N180" s="60"/>
      <c r="O180" s="60"/>
      <c r="P180" s="60"/>
      <c r="Q180" s="60"/>
      <c r="R180" s="60"/>
      <c r="S180" s="60"/>
      <c r="T180" s="60"/>
      <c r="U180" s="60"/>
      <c r="V180" s="60"/>
      <c r="W180" s="60"/>
      <c r="X180" s="60"/>
      <c r="Y180" s="62"/>
      <c r="Z180" s="198"/>
      <c r="AA180" s="198"/>
      <c r="AB180" s="20">
        <f t="shared" si="21"/>
        <v>0</v>
      </c>
      <c r="AC180" s="204">
        <f t="shared" si="19"/>
        <v>0</v>
      </c>
      <c r="AD180" s="67">
        <f t="shared" si="22"/>
        <v>0</v>
      </c>
      <c r="AE180" t="str">
        <f t="shared" si="20"/>
        <v/>
      </c>
    </row>
    <row r="181" spans="1:31" ht="15.75" thickBot="1" x14ac:dyDescent="0.3">
      <c r="A181" s="23"/>
      <c r="B181" s="24"/>
      <c r="C181" s="25"/>
      <c r="D181" s="16">
        <v>0</v>
      </c>
      <c r="E181" s="182">
        <v>0.255</v>
      </c>
      <c r="F181" s="8">
        <f t="shared" si="23"/>
        <v>0</v>
      </c>
      <c r="G181" s="8">
        <f t="shared" si="24"/>
        <v>0</v>
      </c>
      <c r="H181" s="8">
        <f t="shared" si="25"/>
        <v>0</v>
      </c>
      <c r="I181" s="8">
        <f t="shared" si="3"/>
        <v>0</v>
      </c>
      <c r="J181" s="8">
        <f t="shared" si="4"/>
        <v>0</v>
      </c>
      <c r="K181" s="8">
        <f t="shared" si="5"/>
        <v>0</v>
      </c>
      <c r="L181" s="19">
        <f t="shared" si="16"/>
        <v>0</v>
      </c>
      <c r="M181" s="50"/>
      <c r="N181" s="60"/>
      <c r="O181" s="60"/>
      <c r="P181" s="60"/>
      <c r="Q181" s="60"/>
      <c r="R181" s="60"/>
      <c r="S181" s="60"/>
      <c r="T181" s="60"/>
      <c r="U181" s="60"/>
      <c r="V181" s="60"/>
      <c r="W181" s="60"/>
      <c r="X181" s="60"/>
      <c r="Y181" s="62"/>
      <c r="Z181" s="198"/>
      <c r="AA181" s="198"/>
      <c r="AB181" s="20">
        <f t="shared" si="21"/>
        <v>0</v>
      </c>
      <c r="AC181" s="204">
        <f t="shared" si="19"/>
        <v>0</v>
      </c>
      <c r="AD181" s="67">
        <f t="shared" si="22"/>
        <v>0</v>
      </c>
      <c r="AE181" t="str">
        <f t="shared" si="20"/>
        <v/>
      </c>
    </row>
    <row r="182" spans="1:31" ht="15.75" thickBot="1" x14ac:dyDescent="0.3">
      <c r="A182" s="23"/>
      <c r="B182" s="24"/>
      <c r="C182" s="25"/>
      <c r="D182" s="16">
        <v>0</v>
      </c>
      <c r="E182" s="182">
        <v>0.255</v>
      </c>
      <c r="F182" s="8">
        <f t="shared" si="23"/>
        <v>0</v>
      </c>
      <c r="G182" s="8">
        <f t="shared" si="24"/>
        <v>0</v>
      </c>
      <c r="H182" s="8">
        <f t="shared" si="25"/>
        <v>0</v>
      </c>
      <c r="I182" s="8">
        <f t="shared" si="3"/>
        <v>0</v>
      </c>
      <c r="J182" s="8">
        <f t="shared" si="4"/>
        <v>0</v>
      </c>
      <c r="K182" s="8">
        <f t="shared" si="5"/>
        <v>0</v>
      </c>
      <c r="L182" s="19">
        <f t="shared" si="16"/>
        <v>0</v>
      </c>
      <c r="M182" s="50"/>
      <c r="N182" s="60"/>
      <c r="O182" s="60"/>
      <c r="P182" s="60"/>
      <c r="Q182" s="60"/>
      <c r="R182" s="60"/>
      <c r="S182" s="60"/>
      <c r="T182" s="60"/>
      <c r="U182" s="60"/>
      <c r="V182" s="60"/>
      <c r="W182" s="60"/>
      <c r="X182" s="60"/>
      <c r="Y182" s="62"/>
      <c r="Z182" s="198"/>
      <c r="AA182" s="198"/>
      <c r="AB182" s="20">
        <f t="shared" si="21"/>
        <v>0</v>
      </c>
      <c r="AC182" s="204">
        <f t="shared" si="19"/>
        <v>0</v>
      </c>
      <c r="AD182" s="67">
        <f t="shared" si="22"/>
        <v>0</v>
      </c>
      <c r="AE182" t="str">
        <f t="shared" si="20"/>
        <v/>
      </c>
    </row>
    <row r="183" spans="1:31" ht="15.75" thickBot="1" x14ac:dyDescent="0.3">
      <c r="A183" s="23"/>
      <c r="B183" s="24"/>
      <c r="C183" s="25"/>
      <c r="D183" s="16">
        <v>0</v>
      </c>
      <c r="E183" s="182">
        <v>0.255</v>
      </c>
      <c r="F183" s="8">
        <f t="shared" si="23"/>
        <v>0</v>
      </c>
      <c r="G183" s="8">
        <f t="shared" si="24"/>
        <v>0</v>
      </c>
      <c r="H183" s="8">
        <f t="shared" si="25"/>
        <v>0</v>
      </c>
      <c r="I183" s="8">
        <f t="shared" si="3"/>
        <v>0</v>
      </c>
      <c r="J183" s="8">
        <f t="shared" si="4"/>
        <v>0</v>
      </c>
      <c r="K183" s="8">
        <f t="shared" si="5"/>
        <v>0</v>
      </c>
      <c r="L183" s="19">
        <f t="shared" si="16"/>
        <v>0</v>
      </c>
      <c r="M183" s="50"/>
      <c r="N183" s="60"/>
      <c r="O183" s="60"/>
      <c r="P183" s="60"/>
      <c r="Q183" s="60"/>
      <c r="R183" s="60"/>
      <c r="S183" s="60"/>
      <c r="T183" s="60"/>
      <c r="U183" s="60"/>
      <c r="V183" s="60"/>
      <c r="W183" s="60"/>
      <c r="X183" s="60"/>
      <c r="Y183" s="62"/>
      <c r="Z183" s="198"/>
      <c r="AA183" s="198"/>
      <c r="AB183" s="20">
        <f t="shared" si="21"/>
        <v>0</v>
      </c>
      <c r="AC183" s="204">
        <f t="shared" si="19"/>
        <v>0</v>
      </c>
      <c r="AD183" s="67">
        <f t="shared" si="22"/>
        <v>0</v>
      </c>
      <c r="AE183" t="str">
        <f t="shared" si="20"/>
        <v/>
      </c>
    </row>
    <row r="184" spans="1:31" ht="15.75" thickBot="1" x14ac:dyDescent="0.3">
      <c r="A184" s="23"/>
      <c r="B184" s="24"/>
      <c r="C184" s="25"/>
      <c r="D184" s="16">
        <v>0</v>
      </c>
      <c r="E184" s="182">
        <v>0.255</v>
      </c>
      <c r="F184" s="8">
        <f t="shared" si="23"/>
        <v>0</v>
      </c>
      <c r="G184" s="8">
        <f t="shared" si="24"/>
        <v>0</v>
      </c>
      <c r="H184" s="8">
        <f t="shared" si="25"/>
        <v>0</v>
      </c>
      <c r="I184" s="8">
        <f t="shared" si="3"/>
        <v>0</v>
      </c>
      <c r="J184" s="8">
        <f t="shared" si="4"/>
        <v>0</v>
      </c>
      <c r="K184" s="8">
        <f t="shared" si="5"/>
        <v>0</v>
      </c>
      <c r="L184" s="19">
        <f t="shared" si="16"/>
        <v>0</v>
      </c>
      <c r="M184" s="50"/>
      <c r="N184" s="60"/>
      <c r="O184" s="60"/>
      <c r="P184" s="60"/>
      <c r="Q184" s="60"/>
      <c r="R184" s="60"/>
      <c r="S184" s="60"/>
      <c r="T184" s="60"/>
      <c r="U184" s="60"/>
      <c r="V184" s="60"/>
      <c r="W184" s="60"/>
      <c r="X184" s="60"/>
      <c r="Y184" s="62"/>
      <c r="Z184" s="198"/>
      <c r="AA184" s="198"/>
      <c r="AB184" s="20">
        <f t="shared" si="21"/>
        <v>0</v>
      </c>
      <c r="AC184" s="204">
        <f t="shared" si="19"/>
        <v>0</v>
      </c>
      <c r="AD184" s="67">
        <f t="shared" si="22"/>
        <v>0</v>
      </c>
      <c r="AE184" t="str">
        <f t="shared" si="20"/>
        <v/>
      </c>
    </row>
    <row r="185" spans="1:31" ht="15.75" thickBot="1" x14ac:dyDescent="0.3">
      <c r="A185" s="23"/>
      <c r="B185" s="24"/>
      <c r="C185" s="25"/>
      <c r="D185" s="16">
        <v>0</v>
      </c>
      <c r="E185" s="182">
        <v>0.255</v>
      </c>
      <c r="F185" s="8">
        <f t="shared" si="23"/>
        <v>0</v>
      </c>
      <c r="G185" s="8">
        <f t="shared" si="24"/>
        <v>0</v>
      </c>
      <c r="H185" s="8">
        <f t="shared" si="25"/>
        <v>0</v>
      </c>
      <c r="I185" s="8">
        <f t="shared" si="3"/>
        <v>0</v>
      </c>
      <c r="J185" s="8">
        <f t="shared" si="4"/>
        <v>0</v>
      </c>
      <c r="K185" s="8">
        <f t="shared" si="5"/>
        <v>0</v>
      </c>
      <c r="L185" s="19">
        <f t="shared" si="16"/>
        <v>0</v>
      </c>
      <c r="M185" s="50"/>
      <c r="N185" s="60"/>
      <c r="O185" s="60"/>
      <c r="P185" s="60"/>
      <c r="Q185" s="60"/>
      <c r="R185" s="60"/>
      <c r="S185" s="60"/>
      <c r="T185" s="60"/>
      <c r="U185" s="60"/>
      <c r="V185" s="60"/>
      <c r="W185" s="60"/>
      <c r="X185" s="60"/>
      <c r="Y185" s="62"/>
      <c r="Z185" s="198"/>
      <c r="AA185" s="198"/>
      <c r="AB185" s="20">
        <f t="shared" si="21"/>
        <v>0</v>
      </c>
      <c r="AC185" s="204">
        <f t="shared" si="19"/>
        <v>0</v>
      </c>
      <c r="AD185" s="67">
        <f t="shared" si="22"/>
        <v>0</v>
      </c>
      <c r="AE185" t="str">
        <f t="shared" si="20"/>
        <v/>
      </c>
    </row>
    <row r="186" spans="1:31" ht="15.75" thickBot="1" x14ac:dyDescent="0.3">
      <c r="A186" s="23"/>
      <c r="B186" s="24"/>
      <c r="C186" s="25"/>
      <c r="D186" s="16">
        <v>0</v>
      </c>
      <c r="E186" s="182">
        <v>0.255</v>
      </c>
      <c r="F186" s="8">
        <f t="shared" si="23"/>
        <v>0</v>
      </c>
      <c r="G186" s="8">
        <f t="shared" si="24"/>
        <v>0</v>
      </c>
      <c r="H186" s="8">
        <f t="shared" si="25"/>
        <v>0</v>
      </c>
      <c r="I186" s="8">
        <f t="shared" si="3"/>
        <v>0</v>
      </c>
      <c r="J186" s="8">
        <f t="shared" si="4"/>
        <v>0</v>
      </c>
      <c r="K186" s="8">
        <f t="shared" si="5"/>
        <v>0</v>
      </c>
      <c r="L186" s="19">
        <f t="shared" si="16"/>
        <v>0</v>
      </c>
      <c r="M186" s="50"/>
      <c r="N186" s="60"/>
      <c r="O186" s="60"/>
      <c r="P186" s="60"/>
      <c r="Q186" s="60"/>
      <c r="R186" s="60"/>
      <c r="S186" s="60"/>
      <c r="T186" s="60"/>
      <c r="U186" s="60"/>
      <c r="V186" s="60"/>
      <c r="W186" s="60"/>
      <c r="X186" s="60"/>
      <c r="Y186" s="62"/>
      <c r="Z186" s="198"/>
      <c r="AA186" s="198"/>
      <c r="AB186" s="20">
        <f t="shared" si="21"/>
        <v>0</v>
      </c>
      <c r="AC186" s="204">
        <f t="shared" si="19"/>
        <v>0</v>
      </c>
      <c r="AD186" s="67">
        <f t="shared" si="22"/>
        <v>0</v>
      </c>
      <c r="AE186" t="str">
        <f t="shared" si="20"/>
        <v/>
      </c>
    </row>
    <row r="187" spans="1:31" ht="15.75" thickBot="1" x14ac:dyDescent="0.3">
      <c r="A187" s="23"/>
      <c r="B187" s="24"/>
      <c r="C187" s="25"/>
      <c r="D187" s="16">
        <v>0</v>
      </c>
      <c r="E187" s="182">
        <v>0.255</v>
      </c>
      <c r="F187" s="8">
        <f t="shared" si="23"/>
        <v>0</v>
      </c>
      <c r="G187" s="8">
        <f t="shared" si="24"/>
        <v>0</v>
      </c>
      <c r="H187" s="8">
        <f t="shared" si="25"/>
        <v>0</v>
      </c>
      <c r="I187" s="8">
        <f t="shared" si="3"/>
        <v>0</v>
      </c>
      <c r="J187" s="8">
        <f t="shared" si="4"/>
        <v>0</v>
      </c>
      <c r="K187" s="8">
        <f t="shared" si="5"/>
        <v>0</v>
      </c>
      <c r="L187" s="19">
        <f t="shared" si="16"/>
        <v>0</v>
      </c>
      <c r="M187" s="50"/>
      <c r="N187" s="60"/>
      <c r="O187" s="60"/>
      <c r="P187" s="60"/>
      <c r="Q187" s="60"/>
      <c r="R187" s="60"/>
      <c r="S187" s="60"/>
      <c r="T187" s="60"/>
      <c r="U187" s="60"/>
      <c r="V187" s="60"/>
      <c r="W187" s="60"/>
      <c r="X187" s="60"/>
      <c r="Y187" s="62"/>
      <c r="Z187" s="198"/>
      <c r="AA187" s="198"/>
      <c r="AB187" s="20">
        <f t="shared" si="21"/>
        <v>0</v>
      </c>
      <c r="AC187" s="204">
        <f t="shared" si="19"/>
        <v>0</v>
      </c>
      <c r="AD187" s="67">
        <f t="shared" si="22"/>
        <v>0</v>
      </c>
      <c r="AE187" t="str">
        <f t="shared" si="20"/>
        <v/>
      </c>
    </row>
    <row r="188" spans="1:31" ht="15.75" thickBot="1" x14ac:dyDescent="0.3">
      <c r="A188" s="23"/>
      <c r="B188" s="24"/>
      <c r="C188" s="25"/>
      <c r="D188" s="16">
        <v>0</v>
      </c>
      <c r="E188" s="182">
        <v>0.255</v>
      </c>
      <c r="F188" s="8">
        <f t="shared" si="23"/>
        <v>0</v>
      </c>
      <c r="G188" s="8">
        <f t="shared" si="24"/>
        <v>0</v>
      </c>
      <c r="H188" s="8">
        <f t="shared" si="25"/>
        <v>0</v>
      </c>
      <c r="I188" s="8">
        <f t="shared" si="3"/>
        <v>0</v>
      </c>
      <c r="J188" s="8">
        <f t="shared" si="4"/>
        <v>0</v>
      </c>
      <c r="K188" s="8">
        <f t="shared" si="5"/>
        <v>0</v>
      </c>
      <c r="L188" s="19">
        <f t="shared" si="16"/>
        <v>0</v>
      </c>
      <c r="M188" s="50"/>
      <c r="N188" s="60"/>
      <c r="O188" s="60"/>
      <c r="P188" s="60"/>
      <c r="Q188" s="60"/>
      <c r="R188" s="60"/>
      <c r="S188" s="60"/>
      <c r="T188" s="60"/>
      <c r="U188" s="60"/>
      <c r="V188" s="60"/>
      <c r="W188" s="60"/>
      <c r="X188" s="60"/>
      <c r="Y188" s="62"/>
      <c r="Z188" s="198"/>
      <c r="AA188" s="198"/>
      <c r="AB188" s="20">
        <f t="shared" si="21"/>
        <v>0</v>
      </c>
      <c r="AC188" s="204">
        <f t="shared" si="19"/>
        <v>0</v>
      </c>
      <c r="AD188" s="67">
        <f t="shared" si="22"/>
        <v>0</v>
      </c>
      <c r="AE188" t="str">
        <f t="shared" si="20"/>
        <v/>
      </c>
    </row>
    <row r="189" spans="1:31" ht="15.75" thickBot="1" x14ac:dyDescent="0.3">
      <c r="A189" s="23"/>
      <c r="B189" s="24"/>
      <c r="C189" s="25"/>
      <c r="D189" s="16">
        <v>0</v>
      </c>
      <c r="E189" s="182">
        <v>0.255</v>
      </c>
      <c r="F189" s="8">
        <f t="shared" si="23"/>
        <v>0</v>
      </c>
      <c r="G189" s="8">
        <f t="shared" si="24"/>
        <v>0</v>
      </c>
      <c r="H189" s="8">
        <f t="shared" si="25"/>
        <v>0</v>
      </c>
      <c r="I189" s="8">
        <f t="shared" si="3"/>
        <v>0</v>
      </c>
      <c r="J189" s="8">
        <f t="shared" si="4"/>
        <v>0</v>
      </c>
      <c r="K189" s="8">
        <f t="shared" si="5"/>
        <v>0</v>
      </c>
      <c r="L189" s="19">
        <f t="shared" si="16"/>
        <v>0</v>
      </c>
      <c r="M189" s="50"/>
      <c r="N189" s="60"/>
      <c r="O189" s="60"/>
      <c r="P189" s="60"/>
      <c r="Q189" s="60"/>
      <c r="R189" s="60"/>
      <c r="S189" s="60"/>
      <c r="T189" s="60"/>
      <c r="U189" s="60"/>
      <c r="V189" s="60"/>
      <c r="W189" s="60"/>
      <c r="X189" s="60"/>
      <c r="Y189" s="62"/>
      <c r="Z189" s="198"/>
      <c r="AA189" s="198"/>
      <c r="AB189" s="20">
        <f t="shared" si="21"/>
        <v>0</v>
      </c>
      <c r="AC189" s="204">
        <f t="shared" si="19"/>
        <v>0</v>
      </c>
      <c r="AD189" s="67">
        <f t="shared" si="22"/>
        <v>0</v>
      </c>
      <c r="AE189" t="str">
        <f t="shared" si="20"/>
        <v/>
      </c>
    </row>
    <row r="190" spans="1:31" ht="15.75" thickBot="1" x14ac:dyDescent="0.3">
      <c r="A190" s="23"/>
      <c r="B190" s="24"/>
      <c r="C190" s="25"/>
      <c r="D190" s="16">
        <v>0</v>
      </c>
      <c r="E190" s="182">
        <v>0.255</v>
      </c>
      <c r="F190" s="8">
        <f t="shared" si="23"/>
        <v>0</v>
      </c>
      <c r="G190" s="8">
        <f t="shared" si="24"/>
        <v>0</v>
      </c>
      <c r="H190" s="8">
        <f t="shared" si="25"/>
        <v>0</v>
      </c>
      <c r="I190" s="8">
        <f t="shared" si="3"/>
        <v>0</v>
      </c>
      <c r="J190" s="8">
        <f t="shared" si="4"/>
        <v>0</v>
      </c>
      <c r="K190" s="8">
        <f t="shared" si="5"/>
        <v>0</v>
      </c>
      <c r="L190" s="19">
        <f t="shared" si="16"/>
        <v>0</v>
      </c>
      <c r="M190" s="50"/>
      <c r="N190" s="60"/>
      <c r="O190" s="60"/>
      <c r="P190" s="60"/>
      <c r="Q190" s="60"/>
      <c r="R190" s="60"/>
      <c r="S190" s="60"/>
      <c r="T190" s="60"/>
      <c r="U190" s="60"/>
      <c r="V190" s="60"/>
      <c r="W190" s="60"/>
      <c r="X190" s="60"/>
      <c r="Y190" s="62"/>
      <c r="Z190" s="198"/>
      <c r="AA190" s="198"/>
      <c r="AB190" s="20">
        <f t="shared" si="21"/>
        <v>0</v>
      </c>
      <c r="AC190" s="204">
        <f t="shared" si="19"/>
        <v>0</v>
      </c>
      <c r="AD190" s="67">
        <f t="shared" si="22"/>
        <v>0</v>
      </c>
      <c r="AE190" t="str">
        <f t="shared" si="20"/>
        <v/>
      </c>
    </row>
    <row r="191" spans="1:31" ht="15.75" thickBot="1" x14ac:dyDescent="0.3">
      <c r="A191" s="23"/>
      <c r="B191" s="24"/>
      <c r="C191" s="25"/>
      <c r="D191" s="16">
        <v>0</v>
      </c>
      <c r="E191" s="182">
        <v>0.255</v>
      </c>
      <c r="F191" s="8">
        <f t="shared" si="23"/>
        <v>0</v>
      </c>
      <c r="G191" s="8">
        <f t="shared" si="24"/>
        <v>0</v>
      </c>
      <c r="H191" s="8">
        <f t="shared" si="25"/>
        <v>0</v>
      </c>
      <c r="I191" s="8">
        <f t="shared" si="3"/>
        <v>0</v>
      </c>
      <c r="J191" s="8">
        <f t="shared" si="4"/>
        <v>0</v>
      </c>
      <c r="K191" s="8">
        <f t="shared" si="5"/>
        <v>0</v>
      </c>
      <c r="L191" s="19">
        <f t="shared" si="16"/>
        <v>0</v>
      </c>
      <c r="M191" s="50"/>
      <c r="N191" s="60"/>
      <c r="O191" s="60"/>
      <c r="P191" s="60"/>
      <c r="Q191" s="60"/>
      <c r="R191" s="60"/>
      <c r="S191" s="60"/>
      <c r="T191" s="60"/>
      <c r="U191" s="60"/>
      <c r="V191" s="60"/>
      <c r="W191" s="60"/>
      <c r="X191" s="60"/>
      <c r="Y191" s="62"/>
      <c r="Z191" s="198"/>
      <c r="AA191" s="198"/>
      <c r="AB191" s="20">
        <f t="shared" si="21"/>
        <v>0</v>
      </c>
      <c r="AC191" s="204">
        <f t="shared" si="19"/>
        <v>0</v>
      </c>
      <c r="AD191" s="67">
        <f t="shared" si="22"/>
        <v>0</v>
      </c>
      <c r="AE191" t="str">
        <f t="shared" si="20"/>
        <v/>
      </c>
    </row>
    <row r="192" spans="1:31" ht="15.75" thickBot="1" x14ac:dyDescent="0.3">
      <c r="A192" s="23"/>
      <c r="B192" s="24"/>
      <c r="C192" s="25"/>
      <c r="D192" s="16">
        <v>0</v>
      </c>
      <c r="E192" s="182">
        <v>0.255</v>
      </c>
      <c r="F192" s="8">
        <f t="shared" si="23"/>
        <v>0</v>
      </c>
      <c r="G192" s="8">
        <f t="shared" si="24"/>
        <v>0</v>
      </c>
      <c r="H192" s="8">
        <f t="shared" si="25"/>
        <v>0</v>
      </c>
      <c r="I192" s="8">
        <f t="shared" si="3"/>
        <v>0</v>
      </c>
      <c r="J192" s="8">
        <f t="shared" si="4"/>
        <v>0</v>
      </c>
      <c r="K192" s="8">
        <f t="shared" si="5"/>
        <v>0</v>
      </c>
      <c r="L192" s="19">
        <f t="shared" si="16"/>
        <v>0</v>
      </c>
      <c r="M192" s="50"/>
      <c r="N192" s="60"/>
      <c r="O192" s="60"/>
      <c r="P192" s="60"/>
      <c r="Q192" s="60"/>
      <c r="R192" s="60"/>
      <c r="S192" s="60"/>
      <c r="T192" s="60"/>
      <c r="U192" s="60"/>
      <c r="V192" s="60"/>
      <c r="W192" s="60"/>
      <c r="X192" s="60"/>
      <c r="Y192" s="62"/>
      <c r="Z192" s="198"/>
      <c r="AA192" s="198"/>
      <c r="AB192" s="20">
        <f t="shared" si="21"/>
        <v>0</v>
      </c>
      <c r="AC192" s="204">
        <f t="shared" si="19"/>
        <v>0</v>
      </c>
      <c r="AD192" s="67">
        <f t="shared" si="22"/>
        <v>0</v>
      </c>
      <c r="AE192" t="str">
        <f t="shared" si="20"/>
        <v/>
      </c>
    </row>
    <row r="193" spans="1:31" ht="15.75" thickBot="1" x14ac:dyDescent="0.3">
      <c r="A193" s="23"/>
      <c r="B193" s="24"/>
      <c r="C193" s="25"/>
      <c r="D193" s="16">
        <v>0</v>
      </c>
      <c r="E193" s="182">
        <v>0.255</v>
      </c>
      <c r="F193" s="8">
        <f t="shared" si="23"/>
        <v>0</v>
      </c>
      <c r="G193" s="8">
        <f t="shared" si="24"/>
        <v>0</v>
      </c>
      <c r="H193" s="8">
        <f t="shared" si="25"/>
        <v>0</v>
      </c>
      <c r="I193" s="8">
        <f t="shared" si="3"/>
        <v>0</v>
      </c>
      <c r="J193" s="8">
        <f t="shared" si="4"/>
        <v>0</v>
      </c>
      <c r="K193" s="8">
        <f t="shared" si="5"/>
        <v>0</v>
      </c>
      <c r="L193" s="19">
        <f t="shared" si="16"/>
        <v>0</v>
      </c>
      <c r="M193" s="50"/>
      <c r="N193" s="60"/>
      <c r="O193" s="60"/>
      <c r="P193" s="60"/>
      <c r="Q193" s="60"/>
      <c r="R193" s="60"/>
      <c r="S193" s="60"/>
      <c r="T193" s="60"/>
      <c r="U193" s="60"/>
      <c r="V193" s="60"/>
      <c r="W193" s="60"/>
      <c r="X193" s="60"/>
      <c r="Y193" s="62"/>
      <c r="Z193" s="198"/>
      <c r="AA193" s="198"/>
      <c r="AB193" s="20">
        <f t="shared" si="21"/>
        <v>0</v>
      </c>
      <c r="AC193" s="204">
        <f t="shared" si="19"/>
        <v>0</v>
      </c>
      <c r="AD193" s="67">
        <f t="shared" si="22"/>
        <v>0</v>
      </c>
      <c r="AE193" t="str">
        <f t="shared" si="20"/>
        <v/>
      </c>
    </row>
    <row r="194" spans="1:31" ht="15.75" thickBot="1" x14ac:dyDescent="0.3">
      <c r="A194" s="23"/>
      <c r="B194" s="24"/>
      <c r="C194" s="25"/>
      <c r="D194" s="16">
        <v>0</v>
      </c>
      <c r="E194" s="182">
        <v>0.255</v>
      </c>
      <c r="F194" s="8">
        <f t="shared" si="23"/>
        <v>0</v>
      </c>
      <c r="G194" s="8">
        <f t="shared" si="24"/>
        <v>0</v>
      </c>
      <c r="H194" s="8">
        <f t="shared" si="25"/>
        <v>0</v>
      </c>
      <c r="I194" s="8">
        <f t="shared" si="3"/>
        <v>0</v>
      </c>
      <c r="J194" s="8">
        <f t="shared" si="4"/>
        <v>0</v>
      </c>
      <c r="K194" s="8">
        <f t="shared" si="5"/>
        <v>0</v>
      </c>
      <c r="L194" s="19">
        <f t="shared" si="16"/>
        <v>0</v>
      </c>
      <c r="M194" s="50"/>
      <c r="N194" s="60"/>
      <c r="O194" s="60"/>
      <c r="P194" s="60"/>
      <c r="Q194" s="60"/>
      <c r="R194" s="60"/>
      <c r="S194" s="60"/>
      <c r="T194" s="60"/>
      <c r="U194" s="60"/>
      <c r="V194" s="60"/>
      <c r="W194" s="60"/>
      <c r="X194" s="60"/>
      <c r="Y194" s="62"/>
      <c r="Z194" s="198"/>
      <c r="AA194" s="198"/>
      <c r="AB194" s="20">
        <f t="shared" si="21"/>
        <v>0</v>
      </c>
      <c r="AC194" s="204">
        <f t="shared" si="19"/>
        <v>0</v>
      </c>
      <c r="AD194" s="67">
        <f t="shared" si="22"/>
        <v>0</v>
      </c>
      <c r="AE194" t="str">
        <f t="shared" si="20"/>
        <v/>
      </c>
    </row>
    <row r="195" spans="1:31" ht="15.75" thickBot="1" x14ac:dyDescent="0.3">
      <c r="A195" s="23"/>
      <c r="B195" s="24"/>
      <c r="C195" s="25"/>
      <c r="D195" s="16">
        <v>0</v>
      </c>
      <c r="E195" s="182">
        <v>0.255</v>
      </c>
      <c r="F195" s="8">
        <f t="shared" si="23"/>
        <v>0</v>
      </c>
      <c r="G195" s="8">
        <f t="shared" si="24"/>
        <v>0</v>
      </c>
      <c r="H195" s="8">
        <f t="shared" si="25"/>
        <v>0</v>
      </c>
      <c r="I195" s="8">
        <f t="shared" si="3"/>
        <v>0</v>
      </c>
      <c r="J195" s="8">
        <f t="shared" si="4"/>
        <v>0</v>
      </c>
      <c r="K195" s="8">
        <f t="shared" si="5"/>
        <v>0</v>
      </c>
      <c r="L195" s="19">
        <f t="shared" si="16"/>
        <v>0</v>
      </c>
      <c r="M195" s="50"/>
      <c r="N195" s="60"/>
      <c r="O195" s="60"/>
      <c r="P195" s="60"/>
      <c r="Q195" s="60"/>
      <c r="R195" s="60"/>
      <c r="S195" s="60"/>
      <c r="T195" s="60"/>
      <c r="U195" s="60"/>
      <c r="V195" s="60"/>
      <c r="W195" s="60"/>
      <c r="X195" s="60"/>
      <c r="Y195" s="62"/>
      <c r="Z195" s="198"/>
      <c r="AA195" s="198"/>
      <c r="AB195" s="20">
        <f t="shared" si="21"/>
        <v>0</v>
      </c>
      <c r="AC195" s="204">
        <f t="shared" si="19"/>
        <v>0</v>
      </c>
      <c r="AD195" s="67">
        <f t="shared" si="22"/>
        <v>0</v>
      </c>
      <c r="AE195" t="str">
        <f t="shared" si="20"/>
        <v/>
      </c>
    </row>
    <row r="196" spans="1:31" ht="15.75" thickBot="1" x14ac:dyDescent="0.3">
      <c r="A196" s="23"/>
      <c r="B196" s="24"/>
      <c r="C196" s="25"/>
      <c r="D196" s="16">
        <v>0</v>
      </c>
      <c r="E196" s="182">
        <v>0.255</v>
      </c>
      <c r="F196" s="8">
        <f t="shared" si="23"/>
        <v>0</v>
      </c>
      <c r="G196" s="8">
        <f t="shared" si="24"/>
        <v>0</v>
      </c>
      <c r="H196" s="8">
        <f t="shared" si="25"/>
        <v>0</v>
      </c>
      <c r="I196" s="8">
        <f t="shared" si="3"/>
        <v>0</v>
      </c>
      <c r="J196" s="8">
        <f t="shared" si="4"/>
        <v>0</v>
      </c>
      <c r="K196" s="8">
        <f t="shared" si="5"/>
        <v>0</v>
      </c>
      <c r="L196" s="19">
        <f t="shared" si="16"/>
        <v>0</v>
      </c>
      <c r="M196" s="50"/>
      <c r="N196" s="60"/>
      <c r="O196" s="60"/>
      <c r="P196" s="60"/>
      <c r="Q196" s="60"/>
      <c r="R196" s="60"/>
      <c r="S196" s="60"/>
      <c r="T196" s="60"/>
      <c r="U196" s="60"/>
      <c r="V196" s="60"/>
      <c r="W196" s="60"/>
      <c r="X196" s="60"/>
      <c r="Y196" s="62"/>
      <c r="Z196" s="198"/>
      <c r="AA196" s="198"/>
      <c r="AB196" s="20">
        <f t="shared" si="21"/>
        <v>0</v>
      </c>
      <c r="AC196" s="204">
        <f t="shared" si="19"/>
        <v>0</v>
      </c>
      <c r="AD196" s="67">
        <f t="shared" si="22"/>
        <v>0</v>
      </c>
      <c r="AE196" t="str">
        <f t="shared" si="20"/>
        <v/>
      </c>
    </row>
    <row r="197" spans="1:31" ht="15.75" thickBot="1" x14ac:dyDescent="0.3">
      <c r="A197" s="23"/>
      <c r="B197" s="24"/>
      <c r="C197" s="25"/>
      <c r="D197" s="16">
        <v>0</v>
      </c>
      <c r="E197" s="182">
        <v>0.255</v>
      </c>
      <c r="F197" s="8">
        <f t="shared" si="23"/>
        <v>0</v>
      </c>
      <c r="G197" s="8">
        <f t="shared" si="24"/>
        <v>0</v>
      </c>
      <c r="H197" s="8">
        <f t="shared" si="25"/>
        <v>0</v>
      </c>
      <c r="I197" s="8">
        <f t="shared" si="3"/>
        <v>0</v>
      </c>
      <c r="J197" s="8">
        <f t="shared" si="4"/>
        <v>0</v>
      </c>
      <c r="K197" s="8">
        <f t="shared" si="5"/>
        <v>0</v>
      </c>
      <c r="L197" s="19">
        <f t="shared" si="16"/>
        <v>0</v>
      </c>
      <c r="M197" s="50"/>
      <c r="N197" s="60"/>
      <c r="O197" s="60"/>
      <c r="P197" s="60"/>
      <c r="Q197" s="60"/>
      <c r="R197" s="60"/>
      <c r="S197" s="60"/>
      <c r="T197" s="60"/>
      <c r="U197" s="60"/>
      <c r="V197" s="60"/>
      <c r="W197" s="60"/>
      <c r="X197" s="60"/>
      <c r="Y197" s="62"/>
      <c r="Z197" s="198"/>
      <c r="AA197" s="198"/>
      <c r="AB197" s="20">
        <f t="shared" si="21"/>
        <v>0</v>
      </c>
      <c r="AC197" s="204">
        <f t="shared" si="19"/>
        <v>0</v>
      </c>
      <c r="AD197" s="67">
        <f t="shared" si="22"/>
        <v>0</v>
      </c>
      <c r="AE197" t="str">
        <f t="shared" si="20"/>
        <v/>
      </c>
    </row>
    <row r="198" spans="1:31" ht="15.75" thickBot="1" x14ac:dyDescent="0.3">
      <c r="A198" s="23"/>
      <c r="B198" s="24"/>
      <c r="C198" s="25"/>
      <c r="D198" s="16">
        <v>0</v>
      </c>
      <c r="E198" s="182">
        <v>0.255</v>
      </c>
      <c r="F198" s="8">
        <f t="shared" si="23"/>
        <v>0</v>
      </c>
      <c r="G198" s="8">
        <f t="shared" si="24"/>
        <v>0</v>
      </c>
      <c r="H198" s="8">
        <f t="shared" si="25"/>
        <v>0</v>
      </c>
      <c r="I198" s="8">
        <f t="shared" si="3"/>
        <v>0</v>
      </c>
      <c r="J198" s="8">
        <f t="shared" si="4"/>
        <v>0</v>
      </c>
      <c r="K198" s="8">
        <f t="shared" si="5"/>
        <v>0</v>
      </c>
      <c r="L198" s="19">
        <f t="shared" ref="L198:L261" si="26">D198-(SUM(F198:K198))-SUM(N198:AA198)</f>
        <v>0</v>
      </c>
      <c r="M198" s="50"/>
      <c r="N198" s="60"/>
      <c r="O198" s="60"/>
      <c r="P198" s="60"/>
      <c r="Q198" s="60"/>
      <c r="R198" s="60"/>
      <c r="S198" s="60"/>
      <c r="T198" s="60"/>
      <c r="U198" s="60"/>
      <c r="V198" s="60"/>
      <c r="W198" s="60"/>
      <c r="X198" s="60"/>
      <c r="Y198" s="62"/>
      <c r="Z198" s="198"/>
      <c r="AA198" s="198"/>
      <c r="AB198" s="20">
        <f t="shared" si="21"/>
        <v>0</v>
      </c>
      <c r="AC198" s="204">
        <f t="shared" si="19"/>
        <v>0</v>
      </c>
      <c r="AD198" s="67">
        <f t="shared" si="22"/>
        <v>0</v>
      </c>
      <c r="AE198" t="str">
        <f t="shared" si="20"/>
        <v/>
      </c>
    </row>
    <row r="199" spans="1:31" ht="15.75" thickBot="1" x14ac:dyDescent="0.3">
      <c r="A199" s="23"/>
      <c r="B199" s="24"/>
      <c r="C199" s="25"/>
      <c r="D199" s="16">
        <v>0</v>
      </c>
      <c r="E199" s="182">
        <v>0.255</v>
      </c>
      <c r="F199" s="8">
        <f t="shared" si="23"/>
        <v>0</v>
      </c>
      <c r="G199" s="8">
        <f t="shared" si="24"/>
        <v>0</v>
      </c>
      <c r="H199" s="8">
        <f t="shared" si="25"/>
        <v>0</v>
      </c>
      <c r="I199" s="8">
        <f t="shared" si="3"/>
        <v>0</v>
      </c>
      <c r="J199" s="8">
        <f t="shared" si="4"/>
        <v>0</v>
      </c>
      <c r="K199" s="8">
        <f t="shared" si="5"/>
        <v>0</v>
      </c>
      <c r="L199" s="19">
        <f t="shared" si="26"/>
        <v>0</v>
      </c>
      <c r="M199" s="50"/>
      <c r="N199" s="60"/>
      <c r="O199" s="60"/>
      <c r="P199" s="60"/>
      <c r="Q199" s="60"/>
      <c r="R199" s="60"/>
      <c r="S199" s="60"/>
      <c r="T199" s="60"/>
      <c r="U199" s="60"/>
      <c r="V199" s="60"/>
      <c r="W199" s="60"/>
      <c r="X199" s="60"/>
      <c r="Y199" s="62"/>
      <c r="Z199" s="198"/>
      <c r="AA199" s="198"/>
      <c r="AB199" s="20">
        <f t="shared" si="21"/>
        <v>0</v>
      </c>
      <c r="AC199" s="204">
        <f t="shared" ref="AC199:AC262" si="27">IF(D199&gt;0,SUM(N199:AA199),0)</f>
        <v>0</v>
      </c>
      <c r="AD199" s="67">
        <f t="shared" si="22"/>
        <v>0</v>
      </c>
      <c r="AE199" t="str">
        <f t="shared" ref="AE199:AE262" si="28">IF(SUM(N199:AA199)&lt;L199,"Kirjaus kesken",IF(SUM(N199:Z199,F199:K199)&gt;(D199+0.1),"Kirjauksessa näppäilyvirhe, yhteisumma ei täsmää",IF(L199&gt;0.1,"Kirjaus kesken","")))</f>
        <v/>
      </c>
    </row>
    <row r="200" spans="1:31" ht="15.75" thickBot="1" x14ac:dyDescent="0.3">
      <c r="A200" s="23"/>
      <c r="B200" s="24"/>
      <c r="C200" s="25"/>
      <c r="D200" s="16">
        <v>0</v>
      </c>
      <c r="E200" s="182">
        <v>0.255</v>
      </c>
      <c r="F200" s="8">
        <f t="shared" si="23"/>
        <v>0</v>
      </c>
      <c r="G200" s="8">
        <f t="shared" si="24"/>
        <v>0</v>
      </c>
      <c r="H200" s="8">
        <f t="shared" si="25"/>
        <v>0</v>
      </c>
      <c r="I200" s="8">
        <f t="shared" si="3"/>
        <v>0</v>
      </c>
      <c r="J200" s="8">
        <f t="shared" si="4"/>
        <v>0</v>
      </c>
      <c r="K200" s="8">
        <f t="shared" si="5"/>
        <v>0</v>
      </c>
      <c r="L200" s="19">
        <f t="shared" si="26"/>
        <v>0</v>
      </c>
      <c r="M200" s="50"/>
      <c r="N200" s="60"/>
      <c r="O200" s="60"/>
      <c r="P200" s="60"/>
      <c r="Q200" s="60"/>
      <c r="R200" s="60"/>
      <c r="S200" s="60"/>
      <c r="T200" s="60"/>
      <c r="U200" s="60"/>
      <c r="V200" s="60"/>
      <c r="W200" s="60"/>
      <c r="X200" s="60"/>
      <c r="Y200" s="62"/>
      <c r="Z200" s="198"/>
      <c r="AA200" s="198"/>
      <c r="AB200" s="20">
        <f t="shared" si="21"/>
        <v>0</v>
      </c>
      <c r="AC200" s="204">
        <f t="shared" si="27"/>
        <v>0</v>
      </c>
      <c r="AD200" s="67">
        <f t="shared" si="22"/>
        <v>0</v>
      </c>
      <c r="AE200" t="str">
        <f t="shared" si="28"/>
        <v/>
      </c>
    </row>
    <row r="201" spans="1:31" ht="15.75" thickBot="1" x14ac:dyDescent="0.3">
      <c r="A201" s="23"/>
      <c r="B201" s="24"/>
      <c r="C201" s="25"/>
      <c r="D201" s="16">
        <v>0</v>
      </c>
      <c r="E201" s="182">
        <v>0.255</v>
      </c>
      <c r="F201" s="8">
        <f t="shared" si="23"/>
        <v>0</v>
      </c>
      <c r="G201" s="8">
        <f t="shared" si="24"/>
        <v>0</v>
      </c>
      <c r="H201" s="8">
        <f t="shared" si="25"/>
        <v>0</v>
      </c>
      <c r="I201" s="8">
        <f t="shared" si="3"/>
        <v>0</v>
      </c>
      <c r="J201" s="8">
        <f t="shared" si="4"/>
        <v>0</v>
      </c>
      <c r="K201" s="8">
        <f t="shared" si="5"/>
        <v>0</v>
      </c>
      <c r="L201" s="19">
        <f t="shared" si="26"/>
        <v>0</v>
      </c>
      <c r="M201" s="50"/>
      <c r="N201" s="60"/>
      <c r="O201" s="60"/>
      <c r="P201" s="60"/>
      <c r="Q201" s="60"/>
      <c r="R201" s="60"/>
      <c r="S201" s="60"/>
      <c r="T201" s="60"/>
      <c r="U201" s="60"/>
      <c r="V201" s="60"/>
      <c r="W201" s="60"/>
      <c r="X201" s="60"/>
      <c r="Y201" s="62"/>
      <c r="Z201" s="198"/>
      <c r="AA201" s="198"/>
      <c r="AB201" s="20">
        <f t="shared" si="21"/>
        <v>0</v>
      </c>
      <c r="AC201" s="204">
        <f t="shared" si="27"/>
        <v>0</v>
      </c>
      <c r="AD201" s="67">
        <f t="shared" si="22"/>
        <v>0</v>
      </c>
      <c r="AE201" t="str">
        <f t="shared" si="28"/>
        <v/>
      </c>
    </row>
    <row r="202" spans="1:31" ht="15.75" thickBot="1" x14ac:dyDescent="0.3">
      <c r="A202" s="23"/>
      <c r="B202" s="24"/>
      <c r="C202" s="25"/>
      <c r="D202" s="16">
        <v>0</v>
      </c>
      <c r="E202" s="182">
        <v>0.255</v>
      </c>
      <c r="F202" s="8">
        <f t="shared" si="23"/>
        <v>0</v>
      </c>
      <c r="G202" s="8">
        <f t="shared" si="24"/>
        <v>0</v>
      </c>
      <c r="H202" s="8">
        <f t="shared" si="25"/>
        <v>0</v>
      </c>
      <c r="I202" s="8">
        <f t="shared" si="3"/>
        <v>0</v>
      </c>
      <c r="J202" s="8">
        <f t="shared" si="4"/>
        <v>0</v>
      </c>
      <c r="K202" s="8">
        <f t="shared" si="5"/>
        <v>0</v>
      </c>
      <c r="L202" s="19">
        <f t="shared" si="26"/>
        <v>0</v>
      </c>
      <c r="M202" s="50"/>
      <c r="N202" s="60"/>
      <c r="O202" s="60"/>
      <c r="P202" s="60"/>
      <c r="Q202" s="60"/>
      <c r="R202" s="60"/>
      <c r="S202" s="60"/>
      <c r="T202" s="60"/>
      <c r="U202" s="60"/>
      <c r="V202" s="60"/>
      <c r="W202" s="60"/>
      <c r="X202" s="60"/>
      <c r="Y202" s="62"/>
      <c r="Z202" s="198"/>
      <c r="AA202" s="198"/>
      <c r="AB202" s="20">
        <f t="shared" si="21"/>
        <v>0</v>
      </c>
      <c r="AC202" s="204">
        <f t="shared" si="27"/>
        <v>0</v>
      </c>
      <c r="AD202" s="67">
        <f t="shared" si="22"/>
        <v>0</v>
      </c>
      <c r="AE202" t="str">
        <f t="shared" si="28"/>
        <v/>
      </c>
    </row>
    <row r="203" spans="1:31" ht="15.75" thickBot="1" x14ac:dyDescent="0.3">
      <c r="A203" s="23"/>
      <c r="B203" s="24"/>
      <c r="C203" s="25"/>
      <c r="D203" s="16">
        <v>0</v>
      </c>
      <c r="E203" s="182">
        <v>0.255</v>
      </c>
      <c r="F203" s="8">
        <f t="shared" si="23"/>
        <v>0</v>
      </c>
      <c r="G203" s="8">
        <f t="shared" si="24"/>
        <v>0</v>
      </c>
      <c r="H203" s="8">
        <f t="shared" si="25"/>
        <v>0</v>
      </c>
      <c r="I203" s="8">
        <f t="shared" si="3"/>
        <v>0</v>
      </c>
      <c r="J203" s="8">
        <f t="shared" si="4"/>
        <v>0</v>
      </c>
      <c r="K203" s="8">
        <f t="shared" si="5"/>
        <v>0</v>
      </c>
      <c r="L203" s="19">
        <f t="shared" si="26"/>
        <v>0</v>
      </c>
      <c r="M203" s="50"/>
      <c r="N203" s="60"/>
      <c r="O203" s="60"/>
      <c r="P203" s="60"/>
      <c r="Q203" s="60"/>
      <c r="R203" s="60"/>
      <c r="S203" s="60"/>
      <c r="T203" s="60"/>
      <c r="U203" s="60"/>
      <c r="V203" s="60"/>
      <c r="W203" s="60"/>
      <c r="X203" s="60"/>
      <c r="Y203" s="62"/>
      <c r="Z203" s="198"/>
      <c r="AA203" s="198"/>
      <c r="AB203" s="20">
        <f t="shared" si="21"/>
        <v>0</v>
      </c>
      <c r="AC203" s="204">
        <f t="shared" si="27"/>
        <v>0</v>
      </c>
      <c r="AD203" s="67">
        <f t="shared" si="22"/>
        <v>0</v>
      </c>
      <c r="AE203" t="str">
        <f t="shared" si="28"/>
        <v/>
      </c>
    </row>
    <row r="204" spans="1:31" ht="15.75" thickBot="1" x14ac:dyDescent="0.3">
      <c r="A204" s="23"/>
      <c r="B204" s="24"/>
      <c r="C204" s="25"/>
      <c r="D204" s="16">
        <v>0</v>
      </c>
      <c r="E204" s="182">
        <v>0.255</v>
      </c>
      <c r="F204" s="8">
        <f t="shared" si="23"/>
        <v>0</v>
      </c>
      <c r="G204" s="8">
        <f t="shared" si="24"/>
        <v>0</v>
      </c>
      <c r="H204" s="8">
        <f t="shared" si="25"/>
        <v>0</v>
      </c>
      <c r="I204" s="8">
        <f t="shared" si="3"/>
        <v>0</v>
      </c>
      <c r="J204" s="8">
        <f t="shared" si="4"/>
        <v>0</v>
      </c>
      <c r="K204" s="8">
        <f t="shared" si="5"/>
        <v>0</v>
      </c>
      <c r="L204" s="19">
        <f t="shared" si="26"/>
        <v>0</v>
      </c>
      <c r="M204" s="50"/>
      <c r="N204" s="60"/>
      <c r="O204" s="60"/>
      <c r="P204" s="60"/>
      <c r="Q204" s="60"/>
      <c r="R204" s="60"/>
      <c r="S204" s="60"/>
      <c r="T204" s="60"/>
      <c r="U204" s="60"/>
      <c r="V204" s="60"/>
      <c r="W204" s="60"/>
      <c r="X204" s="60"/>
      <c r="Y204" s="62"/>
      <c r="Z204" s="198"/>
      <c r="AA204" s="198"/>
      <c r="AB204" s="20">
        <f t="shared" si="21"/>
        <v>0</v>
      </c>
      <c r="AC204" s="204">
        <f t="shared" si="27"/>
        <v>0</v>
      </c>
      <c r="AD204" s="67">
        <f t="shared" si="22"/>
        <v>0</v>
      </c>
      <c r="AE204" t="str">
        <f t="shared" si="28"/>
        <v/>
      </c>
    </row>
    <row r="205" spans="1:31" ht="15.75" thickBot="1" x14ac:dyDescent="0.3">
      <c r="A205" s="23"/>
      <c r="B205" s="24"/>
      <c r="C205" s="25"/>
      <c r="D205" s="16">
        <v>0</v>
      </c>
      <c r="E205" s="182">
        <v>0.255</v>
      </c>
      <c r="F205" s="8">
        <f t="shared" si="23"/>
        <v>0</v>
      </c>
      <c r="G205" s="8">
        <f t="shared" si="24"/>
        <v>0</v>
      </c>
      <c r="H205" s="8">
        <f t="shared" si="25"/>
        <v>0</v>
      </c>
      <c r="I205" s="8">
        <f t="shared" si="3"/>
        <v>0</v>
      </c>
      <c r="J205" s="8">
        <f t="shared" si="4"/>
        <v>0</v>
      </c>
      <c r="K205" s="8">
        <f t="shared" si="5"/>
        <v>0</v>
      </c>
      <c r="L205" s="19">
        <f t="shared" si="26"/>
        <v>0</v>
      </c>
      <c r="M205" s="50"/>
      <c r="N205" s="60"/>
      <c r="O205" s="60"/>
      <c r="P205" s="60"/>
      <c r="Q205" s="60"/>
      <c r="R205" s="60"/>
      <c r="S205" s="60"/>
      <c r="T205" s="60"/>
      <c r="U205" s="60"/>
      <c r="V205" s="60"/>
      <c r="W205" s="60"/>
      <c r="X205" s="60"/>
      <c r="Y205" s="62"/>
      <c r="Z205" s="198"/>
      <c r="AA205" s="198"/>
      <c r="AB205" s="20">
        <f t="shared" si="21"/>
        <v>0</v>
      </c>
      <c r="AC205" s="204">
        <f t="shared" si="27"/>
        <v>0</v>
      </c>
      <c r="AD205" s="67">
        <f t="shared" si="22"/>
        <v>0</v>
      </c>
      <c r="AE205" t="str">
        <f t="shared" si="28"/>
        <v/>
      </c>
    </row>
    <row r="206" spans="1:31" ht="15.75" thickBot="1" x14ac:dyDescent="0.3">
      <c r="A206" s="23"/>
      <c r="B206" s="24"/>
      <c r="C206" s="25"/>
      <c r="D206" s="16">
        <v>0</v>
      </c>
      <c r="E206" s="182">
        <v>0.255</v>
      </c>
      <c r="F206" s="8">
        <f t="shared" si="23"/>
        <v>0</v>
      </c>
      <c r="G206" s="8">
        <f t="shared" si="24"/>
        <v>0</v>
      </c>
      <c r="H206" s="8">
        <f t="shared" si="25"/>
        <v>0</v>
      </c>
      <c r="I206" s="8">
        <f t="shared" si="3"/>
        <v>0</v>
      </c>
      <c r="J206" s="8">
        <f t="shared" si="4"/>
        <v>0</v>
      </c>
      <c r="K206" s="8">
        <f t="shared" si="5"/>
        <v>0</v>
      </c>
      <c r="L206" s="19">
        <f t="shared" si="26"/>
        <v>0</v>
      </c>
      <c r="M206" s="50"/>
      <c r="N206" s="60"/>
      <c r="O206" s="60"/>
      <c r="P206" s="60"/>
      <c r="Q206" s="60"/>
      <c r="R206" s="60"/>
      <c r="S206" s="60"/>
      <c r="T206" s="60"/>
      <c r="U206" s="60"/>
      <c r="V206" s="60"/>
      <c r="W206" s="60"/>
      <c r="X206" s="60"/>
      <c r="Y206" s="62"/>
      <c r="Z206" s="198"/>
      <c r="AA206" s="198"/>
      <c r="AB206" s="20">
        <f t="shared" si="21"/>
        <v>0</v>
      </c>
      <c r="AC206" s="204">
        <f t="shared" si="27"/>
        <v>0</v>
      </c>
      <c r="AD206" s="67">
        <f t="shared" si="22"/>
        <v>0</v>
      </c>
      <c r="AE206" t="str">
        <f t="shared" si="28"/>
        <v/>
      </c>
    </row>
    <row r="207" spans="1:31" ht="15.75" thickBot="1" x14ac:dyDescent="0.3">
      <c r="A207" s="23"/>
      <c r="B207" s="24"/>
      <c r="C207" s="25"/>
      <c r="D207" s="16">
        <v>0</v>
      </c>
      <c r="E207" s="182">
        <v>0.255</v>
      </c>
      <c r="F207" s="8">
        <f t="shared" si="23"/>
        <v>0</v>
      </c>
      <c r="G207" s="8">
        <f t="shared" si="24"/>
        <v>0</v>
      </c>
      <c r="H207" s="8">
        <f t="shared" si="25"/>
        <v>0</v>
      </c>
      <c r="I207" s="8">
        <f t="shared" si="3"/>
        <v>0</v>
      </c>
      <c r="J207" s="8">
        <f t="shared" si="4"/>
        <v>0</v>
      </c>
      <c r="K207" s="8">
        <f t="shared" si="5"/>
        <v>0</v>
      </c>
      <c r="L207" s="19">
        <f t="shared" si="26"/>
        <v>0</v>
      </c>
      <c r="M207" s="50"/>
      <c r="N207" s="60"/>
      <c r="O207" s="60"/>
      <c r="P207" s="60"/>
      <c r="Q207" s="60"/>
      <c r="R207" s="60"/>
      <c r="S207" s="60"/>
      <c r="T207" s="60"/>
      <c r="U207" s="60"/>
      <c r="V207" s="60"/>
      <c r="W207" s="60"/>
      <c r="X207" s="60"/>
      <c r="Y207" s="62"/>
      <c r="Z207" s="198"/>
      <c r="AA207" s="198"/>
      <c r="AB207" s="20">
        <f t="shared" si="21"/>
        <v>0</v>
      </c>
      <c r="AC207" s="204">
        <f t="shared" si="27"/>
        <v>0</v>
      </c>
      <c r="AD207" s="67">
        <f t="shared" si="22"/>
        <v>0</v>
      </c>
      <c r="AE207" t="str">
        <f t="shared" si="28"/>
        <v/>
      </c>
    </row>
    <row r="208" spans="1:31" ht="15.75" thickBot="1" x14ac:dyDescent="0.3">
      <c r="A208" s="23"/>
      <c r="B208" s="24"/>
      <c r="C208" s="25"/>
      <c r="D208" s="16">
        <v>0</v>
      </c>
      <c r="E208" s="182">
        <v>0.255</v>
      </c>
      <c r="F208" s="8">
        <f t="shared" si="23"/>
        <v>0</v>
      </c>
      <c r="G208" s="8">
        <f t="shared" si="24"/>
        <v>0</v>
      </c>
      <c r="H208" s="8">
        <f t="shared" si="25"/>
        <v>0</v>
      </c>
      <c r="I208" s="8">
        <f t="shared" si="3"/>
        <v>0</v>
      </c>
      <c r="J208" s="8">
        <f t="shared" si="4"/>
        <v>0</v>
      </c>
      <c r="K208" s="8">
        <f t="shared" si="5"/>
        <v>0</v>
      </c>
      <c r="L208" s="19">
        <f t="shared" si="26"/>
        <v>0</v>
      </c>
      <c r="M208" s="50"/>
      <c r="N208" s="60"/>
      <c r="O208" s="60"/>
      <c r="P208" s="60"/>
      <c r="Q208" s="60"/>
      <c r="R208" s="60"/>
      <c r="S208" s="60"/>
      <c r="T208" s="60"/>
      <c r="U208" s="60"/>
      <c r="V208" s="60"/>
      <c r="W208" s="60"/>
      <c r="X208" s="60"/>
      <c r="Y208" s="62"/>
      <c r="Z208" s="198"/>
      <c r="AA208" s="198"/>
      <c r="AB208" s="20">
        <f t="shared" si="21"/>
        <v>0</v>
      </c>
      <c r="AC208" s="204">
        <f t="shared" si="27"/>
        <v>0</v>
      </c>
      <c r="AD208" s="67">
        <f t="shared" si="22"/>
        <v>0</v>
      </c>
      <c r="AE208" t="str">
        <f t="shared" si="28"/>
        <v/>
      </c>
    </row>
    <row r="209" spans="1:31" ht="15.75" thickBot="1" x14ac:dyDescent="0.3">
      <c r="A209" s="23"/>
      <c r="B209" s="24"/>
      <c r="C209" s="25"/>
      <c r="D209" s="16">
        <v>0</v>
      </c>
      <c r="E209" s="182">
        <v>0.255</v>
      </c>
      <c r="F209" s="8">
        <f t="shared" si="23"/>
        <v>0</v>
      </c>
      <c r="G209" s="8">
        <f t="shared" si="24"/>
        <v>0</v>
      </c>
      <c r="H209" s="8">
        <f t="shared" si="25"/>
        <v>0</v>
      </c>
      <c r="I209" s="8">
        <f t="shared" si="3"/>
        <v>0</v>
      </c>
      <c r="J209" s="8">
        <f t="shared" si="4"/>
        <v>0</v>
      </c>
      <c r="K209" s="8">
        <f t="shared" si="5"/>
        <v>0</v>
      </c>
      <c r="L209" s="19">
        <f t="shared" si="26"/>
        <v>0</v>
      </c>
      <c r="M209" s="50"/>
      <c r="N209" s="60"/>
      <c r="O209" s="60"/>
      <c r="P209" s="60"/>
      <c r="Q209" s="60"/>
      <c r="R209" s="60"/>
      <c r="S209" s="60"/>
      <c r="T209" s="60"/>
      <c r="U209" s="60"/>
      <c r="V209" s="60"/>
      <c r="W209" s="60"/>
      <c r="X209" s="60"/>
      <c r="Y209" s="62"/>
      <c r="Z209" s="198"/>
      <c r="AA209" s="198"/>
      <c r="AB209" s="20">
        <f t="shared" si="21"/>
        <v>0</v>
      </c>
      <c r="AC209" s="204">
        <f t="shared" si="27"/>
        <v>0</v>
      </c>
      <c r="AD209" s="67">
        <f t="shared" si="22"/>
        <v>0</v>
      </c>
      <c r="AE209" t="str">
        <f t="shared" si="28"/>
        <v/>
      </c>
    </row>
    <row r="210" spans="1:31" ht="15.75" thickBot="1" x14ac:dyDescent="0.3">
      <c r="A210" s="23"/>
      <c r="B210" s="24"/>
      <c r="C210" s="25"/>
      <c r="D210" s="16">
        <v>0</v>
      </c>
      <c r="E210" s="182">
        <v>0.255</v>
      </c>
      <c r="F210" s="8">
        <f t="shared" si="23"/>
        <v>0</v>
      </c>
      <c r="G210" s="8">
        <f t="shared" si="24"/>
        <v>0</v>
      </c>
      <c r="H210" s="8">
        <f t="shared" si="25"/>
        <v>0</v>
      </c>
      <c r="I210" s="8">
        <f t="shared" si="3"/>
        <v>0</v>
      </c>
      <c r="J210" s="8">
        <f t="shared" si="4"/>
        <v>0</v>
      </c>
      <c r="K210" s="8">
        <f t="shared" si="5"/>
        <v>0</v>
      </c>
      <c r="L210" s="19">
        <f t="shared" si="26"/>
        <v>0</v>
      </c>
      <c r="M210" s="50"/>
      <c r="N210" s="60"/>
      <c r="O210" s="60"/>
      <c r="P210" s="60"/>
      <c r="Q210" s="60"/>
      <c r="R210" s="60"/>
      <c r="S210" s="60"/>
      <c r="T210" s="60"/>
      <c r="U210" s="60"/>
      <c r="V210" s="60"/>
      <c r="W210" s="60"/>
      <c r="X210" s="60"/>
      <c r="Y210" s="62"/>
      <c r="Z210" s="198"/>
      <c r="AA210" s="198"/>
      <c r="AB210" s="20">
        <f t="shared" si="21"/>
        <v>0</v>
      </c>
      <c r="AC210" s="204">
        <f t="shared" si="27"/>
        <v>0</v>
      </c>
      <c r="AD210" s="67">
        <f t="shared" si="22"/>
        <v>0</v>
      </c>
      <c r="AE210" t="str">
        <f t="shared" si="28"/>
        <v/>
      </c>
    </row>
    <row r="211" spans="1:31" ht="15.75" thickBot="1" x14ac:dyDescent="0.3">
      <c r="A211" s="23"/>
      <c r="B211" s="24"/>
      <c r="C211" s="25"/>
      <c r="D211" s="16">
        <v>0</v>
      </c>
      <c r="E211" s="182">
        <v>0.255</v>
      </c>
      <c r="F211" s="8">
        <f t="shared" ref="F211:F242" si="29">IF(AND($D211&gt;0,$E211=$F$4),($D211-($D211/(100%+$F$4)/100%)),0)</f>
        <v>0</v>
      </c>
      <c r="G211" s="8">
        <f t="shared" ref="G211:G242" si="30">IF(AND($D211&gt;0,$E211=$G$4),($D211-($D211/(100%+$G$4)/100%)),0)</f>
        <v>0</v>
      </c>
      <c r="H211" s="8">
        <f t="shared" ref="H211:H242" si="31">IF(AND($D211&gt;0,$E211=$H$4),($D211-($D211/(100%+$H$4)/100%)),0)</f>
        <v>0</v>
      </c>
      <c r="I211" s="8">
        <f t="shared" si="3"/>
        <v>0</v>
      </c>
      <c r="J211" s="8">
        <f t="shared" si="4"/>
        <v>0</v>
      </c>
      <c r="K211" s="8">
        <f t="shared" si="5"/>
        <v>0</v>
      </c>
      <c r="L211" s="19">
        <f t="shared" si="26"/>
        <v>0</v>
      </c>
      <c r="M211" s="50"/>
      <c r="N211" s="60"/>
      <c r="O211" s="60"/>
      <c r="P211" s="60"/>
      <c r="Q211" s="60"/>
      <c r="R211" s="60"/>
      <c r="S211" s="60"/>
      <c r="T211" s="60"/>
      <c r="U211" s="60"/>
      <c r="V211" s="60"/>
      <c r="W211" s="60"/>
      <c r="X211" s="60"/>
      <c r="Y211" s="62"/>
      <c r="Z211" s="198"/>
      <c r="AA211" s="198"/>
      <c r="AB211" s="20">
        <f t="shared" si="21"/>
        <v>0</v>
      </c>
      <c r="AC211" s="204">
        <f t="shared" si="27"/>
        <v>0</v>
      </c>
      <c r="AD211" s="67">
        <f t="shared" si="22"/>
        <v>0</v>
      </c>
      <c r="AE211" t="str">
        <f t="shared" si="28"/>
        <v/>
      </c>
    </row>
    <row r="212" spans="1:31" ht="15.75" thickBot="1" x14ac:dyDescent="0.3">
      <c r="A212" s="23"/>
      <c r="B212" s="24"/>
      <c r="C212" s="25"/>
      <c r="D212" s="16">
        <v>0</v>
      </c>
      <c r="E212" s="182">
        <v>0.255</v>
      </c>
      <c r="F212" s="8">
        <f t="shared" si="29"/>
        <v>0</v>
      </c>
      <c r="G212" s="8">
        <f t="shared" si="30"/>
        <v>0</v>
      </c>
      <c r="H212" s="8">
        <f t="shared" si="31"/>
        <v>0</v>
      </c>
      <c r="I212" s="8">
        <f t="shared" ref="I212:I275" si="32">IF(AND($D212&gt;0,$E212=$I$4),($D212-($D212/(100%+$I$4)/100%)),0)</f>
        <v>0</v>
      </c>
      <c r="J212" s="8">
        <f t="shared" ref="J212:J275" si="33">IF(AND($D212&gt;0,$E212=$J$4),($D212-($D212/(100%+$J$4)/100%)),0)</f>
        <v>0</v>
      </c>
      <c r="K212" s="8">
        <f t="shared" ref="K212:K275" si="34">IF(AND($D212&gt;0,$E212=$K$4),($D212-($D212/(100%+$K$4)/100%)),0)</f>
        <v>0</v>
      </c>
      <c r="L212" s="19">
        <f t="shared" si="26"/>
        <v>0</v>
      </c>
      <c r="M212" s="50"/>
      <c r="N212" s="60"/>
      <c r="O212" s="60"/>
      <c r="P212" s="60"/>
      <c r="Q212" s="60"/>
      <c r="R212" s="60"/>
      <c r="S212" s="60"/>
      <c r="T212" s="60"/>
      <c r="U212" s="60"/>
      <c r="V212" s="60"/>
      <c r="W212" s="60"/>
      <c r="X212" s="60"/>
      <c r="Y212" s="62"/>
      <c r="Z212" s="198"/>
      <c r="AA212" s="198"/>
      <c r="AB212" s="20">
        <f t="shared" ref="AB212:AB275" si="35">D212-SUM(F212:K212)</f>
        <v>0</v>
      </c>
      <c r="AC212" s="204">
        <f t="shared" si="27"/>
        <v>0</v>
      </c>
      <c r="AD212" s="67">
        <f t="shared" ref="AD212:AD275" si="36">SUM(F212:K212)</f>
        <v>0</v>
      </c>
      <c r="AE212" t="str">
        <f t="shared" si="28"/>
        <v/>
      </c>
    </row>
    <row r="213" spans="1:31" ht="15.75" thickBot="1" x14ac:dyDescent="0.3">
      <c r="A213" s="23"/>
      <c r="B213" s="24"/>
      <c r="C213" s="25"/>
      <c r="D213" s="16">
        <v>0</v>
      </c>
      <c r="E213" s="182">
        <v>0.255</v>
      </c>
      <c r="F213" s="8">
        <f t="shared" si="29"/>
        <v>0</v>
      </c>
      <c r="G213" s="8">
        <f t="shared" si="30"/>
        <v>0</v>
      </c>
      <c r="H213" s="8">
        <f t="shared" si="31"/>
        <v>0</v>
      </c>
      <c r="I213" s="8">
        <f t="shared" si="32"/>
        <v>0</v>
      </c>
      <c r="J213" s="8">
        <f t="shared" si="33"/>
        <v>0</v>
      </c>
      <c r="K213" s="8">
        <f t="shared" si="34"/>
        <v>0</v>
      </c>
      <c r="L213" s="19">
        <f t="shared" si="26"/>
        <v>0</v>
      </c>
      <c r="M213" s="50"/>
      <c r="N213" s="60"/>
      <c r="O213" s="60"/>
      <c r="P213" s="60"/>
      <c r="Q213" s="60"/>
      <c r="R213" s="60"/>
      <c r="S213" s="60"/>
      <c r="T213" s="60"/>
      <c r="U213" s="60"/>
      <c r="V213" s="60"/>
      <c r="W213" s="60"/>
      <c r="X213" s="60"/>
      <c r="Y213" s="62"/>
      <c r="Z213" s="198"/>
      <c r="AA213" s="198"/>
      <c r="AB213" s="20">
        <f t="shared" si="35"/>
        <v>0</v>
      </c>
      <c r="AC213" s="204">
        <f t="shared" si="27"/>
        <v>0</v>
      </c>
      <c r="AD213" s="67">
        <f t="shared" si="36"/>
        <v>0</v>
      </c>
      <c r="AE213" t="str">
        <f t="shared" si="28"/>
        <v/>
      </c>
    </row>
    <row r="214" spans="1:31" ht="15.75" thickBot="1" x14ac:dyDescent="0.3">
      <c r="A214" s="23"/>
      <c r="B214" s="24"/>
      <c r="C214" s="25"/>
      <c r="D214" s="16">
        <v>0</v>
      </c>
      <c r="E214" s="182">
        <v>0.255</v>
      </c>
      <c r="F214" s="8">
        <f t="shared" si="29"/>
        <v>0</v>
      </c>
      <c r="G214" s="8">
        <f t="shared" si="30"/>
        <v>0</v>
      </c>
      <c r="H214" s="8">
        <f t="shared" si="31"/>
        <v>0</v>
      </c>
      <c r="I214" s="8">
        <f t="shared" si="32"/>
        <v>0</v>
      </c>
      <c r="J214" s="8">
        <f t="shared" si="33"/>
        <v>0</v>
      </c>
      <c r="K214" s="8">
        <f t="shared" si="34"/>
        <v>0</v>
      </c>
      <c r="L214" s="19">
        <f t="shared" si="26"/>
        <v>0</v>
      </c>
      <c r="M214" s="50"/>
      <c r="N214" s="60"/>
      <c r="O214" s="60"/>
      <c r="P214" s="60"/>
      <c r="Q214" s="60"/>
      <c r="R214" s="60"/>
      <c r="S214" s="60"/>
      <c r="T214" s="60"/>
      <c r="U214" s="60"/>
      <c r="V214" s="60"/>
      <c r="W214" s="60"/>
      <c r="X214" s="60"/>
      <c r="Y214" s="62"/>
      <c r="Z214" s="198"/>
      <c r="AA214" s="198"/>
      <c r="AB214" s="20">
        <f t="shared" si="35"/>
        <v>0</v>
      </c>
      <c r="AC214" s="204">
        <f t="shared" si="27"/>
        <v>0</v>
      </c>
      <c r="AD214" s="67">
        <f t="shared" si="36"/>
        <v>0</v>
      </c>
      <c r="AE214" t="str">
        <f t="shared" si="28"/>
        <v/>
      </c>
    </row>
    <row r="215" spans="1:31" ht="15.75" thickBot="1" x14ac:dyDescent="0.3">
      <c r="A215" s="23"/>
      <c r="B215" s="24"/>
      <c r="C215" s="25"/>
      <c r="D215" s="16">
        <v>0</v>
      </c>
      <c r="E215" s="182">
        <v>0.255</v>
      </c>
      <c r="F215" s="8">
        <f t="shared" si="29"/>
        <v>0</v>
      </c>
      <c r="G215" s="8">
        <f t="shared" si="30"/>
        <v>0</v>
      </c>
      <c r="H215" s="8">
        <f t="shared" si="31"/>
        <v>0</v>
      </c>
      <c r="I215" s="8">
        <f t="shared" si="32"/>
        <v>0</v>
      </c>
      <c r="J215" s="8">
        <f t="shared" si="33"/>
        <v>0</v>
      </c>
      <c r="K215" s="8">
        <f t="shared" si="34"/>
        <v>0</v>
      </c>
      <c r="L215" s="19">
        <f t="shared" si="26"/>
        <v>0</v>
      </c>
      <c r="M215" s="50"/>
      <c r="N215" s="60"/>
      <c r="O215" s="60"/>
      <c r="P215" s="60"/>
      <c r="Q215" s="60"/>
      <c r="R215" s="60"/>
      <c r="S215" s="60"/>
      <c r="T215" s="60"/>
      <c r="U215" s="60"/>
      <c r="V215" s="60"/>
      <c r="W215" s="60"/>
      <c r="X215" s="60"/>
      <c r="Y215" s="62"/>
      <c r="Z215" s="198"/>
      <c r="AA215" s="198"/>
      <c r="AB215" s="20">
        <f t="shared" si="35"/>
        <v>0</v>
      </c>
      <c r="AC215" s="204">
        <f t="shared" si="27"/>
        <v>0</v>
      </c>
      <c r="AD215" s="67">
        <f t="shared" si="36"/>
        <v>0</v>
      </c>
      <c r="AE215" t="str">
        <f t="shared" si="28"/>
        <v/>
      </c>
    </row>
    <row r="216" spans="1:31" ht="15.75" thickBot="1" x14ac:dyDescent="0.3">
      <c r="A216" s="23"/>
      <c r="B216" s="24"/>
      <c r="C216" s="25"/>
      <c r="D216" s="16">
        <v>0</v>
      </c>
      <c r="E216" s="182">
        <v>0.255</v>
      </c>
      <c r="F216" s="8">
        <f t="shared" si="29"/>
        <v>0</v>
      </c>
      <c r="G216" s="8">
        <f t="shared" si="30"/>
        <v>0</v>
      </c>
      <c r="H216" s="8">
        <f t="shared" si="31"/>
        <v>0</v>
      </c>
      <c r="I216" s="8">
        <f t="shared" si="32"/>
        <v>0</v>
      </c>
      <c r="J216" s="8">
        <f t="shared" si="33"/>
        <v>0</v>
      </c>
      <c r="K216" s="8">
        <f t="shared" si="34"/>
        <v>0</v>
      </c>
      <c r="L216" s="19">
        <f t="shared" si="26"/>
        <v>0</v>
      </c>
      <c r="M216" s="50"/>
      <c r="N216" s="60"/>
      <c r="O216" s="60"/>
      <c r="P216" s="60"/>
      <c r="Q216" s="60"/>
      <c r="R216" s="60"/>
      <c r="S216" s="60"/>
      <c r="T216" s="60"/>
      <c r="U216" s="60"/>
      <c r="V216" s="60"/>
      <c r="W216" s="60"/>
      <c r="X216" s="60"/>
      <c r="Y216" s="62"/>
      <c r="Z216" s="198"/>
      <c r="AA216" s="198"/>
      <c r="AB216" s="20">
        <f t="shared" si="35"/>
        <v>0</v>
      </c>
      <c r="AC216" s="204">
        <f t="shared" si="27"/>
        <v>0</v>
      </c>
      <c r="AD216" s="67">
        <f t="shared" si="36"/>
        <v>0</v>
      </c>
      <c r="AE216" t="str">
        <f t="shared" si="28"/>
        <v/>
      </c>
    </row>
    <row r="217" spans="1:31" ht="15.75" thickBot="1" x14ac:dyDescent="0.3">
      <c r="A217" s="23"/>
      <c r="B217" s="24"/>
      <c r="C217" s="25"/>
      <c r="D217" s="16">
        <v>0</v>
      </c>
      <c r="E217" s="182">
        <v>0.255</v>
      </c>
      <c r="F217" s="8">
        <f t="shared" si="29"/>
        <v>0</v>
      </c>
      <c r="G217" s="8">
        <f t="shared" si="30"/>
        <v>0</v>
      </c>
      <c r="H217" s="8">
        <f t="shared" si="31"/>
        <v>0</v>
      </c>
      <c r="I217" s="8">
        <f t="shared" si="32"/>
        <v>0</v>
      </c>
      <c r="J217" s="8">
        <f t="shared" si="33"/>
        <v>0</v>
      </c>
      <c r="K217" s="8">
        <f t="shared" si="34"/>
        <v>0</v>
      </c>
      <c r="L217" s="19">
        <f t="shared" si="26"/>
        <v>0</v>
      </c>
      <c r="M217" s="50"/>
      <c r="N217" s="60"/>
      <c r="O217" s="60"/>
      <c r="P217" s="60"/>
      <c r="Q217" s="60"/>
      <c r="R217" s="60"/>
      <c r="S217" s="60"/>
      <c r="T217" s="60"/>
      <c r="U217" s="60"/>
      <c r="V217" s="60"/>
      <c r="W217" s="60"/>
      <c r="X217" s="60"/>
      <c r="Y217" s="62"/>
      <c r="Z217" s="198"/>
      <c r="AA217" s="198"/>
      <c r="AB217" s="20">
        <f t="shared" si="35"/>
        <v>0</v>
      </c>
      <c r="AC217" s="204">
        <f t="shared" si="27"/>
        <v>0</v>
      </c>
      <c r="AD217" s="67">
        <f t="shared" si="36"/>
        <v>0</v>
      </c>
      <c r="AE217" t="str">
        <f t="shared" si="28"/>
        <v/>
      </c>
    </row>
    <row r="218" spans="1:31" ht="15.75" thickBot="1" x14ac:dyDescent="0.3">
      <c r="A218" s="23"/>
      <c r="B218" s="24"/>
      <c r="C218" s="25"/>
      <c r="D218" s="16">
        <v>0</v>
      </c>
      <c r="E218" s="182">
        <v>0.255</v>
      </c>
      <c r="F218" s="8">
        <f t="shared" si="29"/>
        <v>0</v>
      </c>
      <c r="G218" s="8">
        <f t="shared" si="30"/>
        <v>0</v>
      </c>
      <c r="H218" s="8">
        <f t="shared" si="31"/>
        <v>0</v>
      </c>
      <c r="I218" s="8">
        <f t="shared" si="32"/>
        <v>0</v>
      </c>
      <c r="J218" s="8">
        <f t="shared" si="33"/>
        <v>0</v>
      </c>
      <c r="K218" s="8">
        <f t="shared" si="34"/>
        <v>0</v>
      </c>
      <c r="L218" s="19">
        <f t="shared" si="26"/>
        <v>0</v>
      </c>
      <c r="M218" s="50"/>
      <c r="N218" s="60"/>
      <c r="O218" s="60"/>
      <c r="P218" s="60"/>
      <c r="Q218" s="60"/>
      <c r="R218" s="60"/>
      <c r="S218" s="60"/>
      <c r="T218" s="60"/>
      <c r="U218" s="60"/>
      <c r="V218" s="60"/>
      <c r="W218" s="60"/>
      <c r="X218" s="60"/>
      <c r="Y218" s="62"/>
      <c r="Z218" s="198"/>
      <c r="AA218" s="198"/>
      <c r="AB218" s="20">
        <f t="shared" si="35"/>
        <v>0</v>
      </c>
      <c r="AC218" s="204">
        <f t="shared" si="27"/>
        <v>0</v>
      </c>
      <c r="AD218" s="67">
        <f t="shared" si="36"/>
        <v>0</v>
      </c>
      <c r="AE218" t="str">
        <f t="shared" si="28"/>
        <v/>
      </c>
    </row>
    <row r="219" spans="1:31" ht="15.75" thickBot="1" x14ac:dyDescent="0.3">
      <c r="A219" s="23"/>
      <c r="B219" s="24"/>
      <c r="C219" s="25"/>
      <c r="D219" s="16">
        <v>0</v>
      </c>
      <c r="E219" s="182">
        <v>0.255</v>
      </c>
      <c r="F219" s="8">
        <f t="shared" si="29"/>
        <v>0</v>
      </c>
      <c r="G219" s="8">
        <f t="shared" si="30"/>
        <v>0</v>
      </c>
      <c r="H219" s="8">
        <f t="shared" si="31"/>
        <v>0</v>
      </c>
      <c r="I219" s="8">
        <f t="shared" si="32"/>
        <v>0</v>
      </c>
      <c r="J219" s="8">
        <f t="shared" si="33"/>
        <v>0</v>
      </c>
      <c r="K219" s="8">
        <f t="shared" si="34"/>
        <v>0</v>
      </c>
      <c r="L219" s="19">
        <f t="shared" si="26"/>
        <v>0</v>
      </c>
      <c r="M219" s="50"/>
      <c r="N219" s="60"/>
      <c r="O219" s="60"/>
      <c r="P219" s="60"/>
      <c r="Q219" s="60"/>
      <c r="R219" s="60"/>
      <c r="S219" s="60"/>
      <c r="T219" s="60"/>
      <c r="U219" s="60"/>
      <c r="V219" s="60"/>
      <c r="W219" s="60"/>
      <c r="X219" s="60"/>
      <c r="Y219" s="62"/>
      <c r="Z219" s="198"/>
      <c r="AA219" s="198"/>
      <c r="AB219" s="20">
        <f t="shared" si="35"/>
        <v>0</v>
      </c>
      <c r="AC219" s="204">
        <f t="shared" si="27"/>
        <v>0</v>
      </c>
      <c r="AD219" s="67">
        <f t="shared" si="36"/>
        <v>0</v>
      </c>
      <c r="AE219" t="str">
        <f t="shared" si="28"/>
        <v/>
      </c>
    </row>
    <row r="220" spans="1:31" ht="15.75" thickBot="1" x14ac:dyDescent="0.3">
      <c r="A220" s="23"/>
      <c r="B220" s="24"/>
      <c r="C220" s="25"/>
      <c r="D220" s="16">
        <v>0</v>
      </c>
      <c r="E220" s="182">
        <v>0.255</v>
      </c>
      <c r="F220" s="8">
        <f t="shared" si="29"/>
        <v>0</v>
      </c>
      <c r="G220" s="8">
        <f t="shared" si="30"/>
        <v>0</v>
      </c>
      <c r="H220" s="8">
        <f t="shared" si="31"/>
        <v>0</v>
      </c>
      <c r="I220" s="8">
        <f t="shared" si="32"/>
        <v>0</v>
      </c>
      <c r="J220" s="8">
        <f t="shared" si="33"/>
        <v>0</v>
      </c>
      <c r="K220" s="8">
        <f t="shared" si="34"/>
        <v>0</v>
      </c>
      <c r="L220" s="19">
        <f t="shared" si="26"/>
        <v>0</v>
      </c>
      <c r="M220" s="50"/>
      <c r="N220" s="60"/>
      <c r="O220" s="60"/>
      <c r="P220" s="60"/>
      <c r="Q220" s="60"/>
      <c r="R220" s="60"/>
      <c r="S220" s="60"/>
      <c r="T220" s="60"/>
      <c r="U220" s="60"/>
      <c r="V220" s="60"/>
      <c r="W220" s="60"/>
      <c r="X220" s="60"/>
      <c r="Y220" s="62"/>
      <c r="Z220" s="198"/>
      <c r="AA220" s="198"/>
      <c r="AB220" s="20">
        <f t="shared" si="35"/>
        <v>0</v>
      </c>
      <c r="AC220" s="204">
        <f t="shared" si="27"/>
        <v>0</v>
      </c>
      <c r="AD220" s="67">
        <f t="shared" si="36"/>
        <v>0</v>
      </c>
      <c r="AE220" t="str">
        <f t="shared" si="28"/>
        <v/>
      </c>
    </row>
    <row r="221" spans="1:31" ht="15.75" thickBot="1" x14ac:dyDescent="0.3">
      <c r="A221" s="23"/>
      <c r="B221" s="24"/>
      <c r="C221" s="25"/>
      <c r="D221" s="16">
        <v>0</v>
      </c>
      <c r="E221" s="182">
        <v>0.255</v>
      </c>
      <c r="F221" s="8">
        <f t="shared" si="29"/>
        <v>0</v>
      </c>
      <c r="G221" s="8">
        <f t="shared" si="30"/>
        <v>0</v>
      </c>
      <c r="H221" s="8">
        <f t="shared" si="31"/>
        <v>0</v>
      </c>
      <c r="I221" s="8">
        <f t="shared" si="32"/>
        <v>0</v>
      </c>
      <c r="J221" s="8">
        <f t="shared" si="33"/>
        <v>0</v>
      </c>
      <c r="K221" s="8">
        <f t="shared" si="34"/>
        <v>0</v>
      </c>
      <c r="L221" s="19">
        <f t="shared" si="26"/>
        <v>0</v>
      </c>
      <c r="M221" s="50"/>
      <c r="N221" s="60"/>
      <c r="O221" s="60"/>
      <c r="P221" s="60"/>
      <c r="Q221" s="60"/>
      <c r="R221" s="60"/>
      <c r="S221" s="60"/>
      <c r="T221" s="60"/>
      <c r="U221" s="60"/>
      <c r="V221" s="60"/>
      <c r="W221" s="60"/>
      <c r="X221" s="60"/>
      <c r="Y221" s="62"/>
      <c r="Z221" s="198"/>
      <c r="AA221" s="198"/>
      <c r="AB221" s="20">
        <f t="shared" si="35"/>
        <v>0</v>
      </c>
      <c r="AC221" s="204">
        <f t="shared" si="27"/>
        <v>0</v>
      </c>
      <c r="AD221" s="67">
        <f t="shared" si="36"/>
        <v>0</v>
      </c>
      <c r="AE221" t="str">
        <f t="shared" si="28"/>
        <v/>
      </c>
    </row>
    <row r="222" spans="1:31" ht="15.75" thickBot="1" x14ac:dyDescent="0.3">
      <c r="A222" s="23"/>
      <c r="B222" s="24"/>
      <c r="C222" s="25"/>
      <c r="D222" s="16">
        <v>0</v>
      </c>
      <c r="E222" s="182">
        <v>0.255</v>
      </c>
      <c r="F222" s="8">
        <f t="shared" si="29"/>
        <v>0</v>
      </c>
      <c r="G222" s="8">
        <f t="shared" si="30"/>
        <v>0</v>
      </c>
      <c r="H222" s="8">
        <f t="shared" si="31"/>
        <v>0</v>
      </c>
      <c r="I222" s="8">
        <f t="shared" si="32"/>
        <v>0</v>
      </c>
      <c r="J222" s="8">
        <f t="shared" si="33"/>
        <v>0</v>
      </c>
      <c r="K222" s="8">
        <f t="shared" si="34"/>
        <v>0</v>
      </c>
      <c r="L222" s="19">
        <f t="shared" si="26"/>
        <v>0</v>
      </c>
      <c r="M222" s="50"/>
      <c r="N222" s="60"/>
      <c r="O222" s="60"/>
      <c r="P222" s="60"/>
      <c r="Q222" s="60"/>
      <c r="R222" s="60"/>
      <c r="S222" s="60"/>
      <c r="T222" s="60"/>
      <c r="U222" s="60"/>
      <c r="V222" s="60"/>
      <c r="W222" s="60"/>
      <c r="X222" s="60"/>
      <c r="Y222" s="62"/>
      <c r="Z222" s="198"/>
      <c r="AA222" s="198"/>
      <c r="AB222" s="20">
        <f t="shared" si="35"/>
        <v>0</v>
      </c>
      <c r="AC222" s="204">
        <f t="shared" si="27"/>
        <v>0</v>
      </c>
      <c r="AD222" s="67">
        <f t="shared" si="36"/>
        <v>0</v>
      </c>
      <c r="AE222" t="str">
        <f t="shared" si="28"/>
        <v/>
      </c>
    </row>
    <row r="223" spans="1:31" ht="15.75" thickBot="1" x14ac:dyDescent="0.3">
      <c r="A223" s="23"/>
      <c r="B223" s="24"/>
      <c r="C223" s="25"/>
      <c r="D223" s="16">
        <v>0</v>
      </c>
      <c r="E223" s="182">
        <v>0.255</v>
      </c>
      <c r="F223" s="8">
        <f t="shared" si="29"/>
        <v>0</v>
      </c>
      <c r="G223" s="8">
        <f t="shared" si="30"/>
        <v>0</v>
      </c>
      <c r="H223" s="8">
        <f t="shared" si="31"/>
        <v>0</v>
      </c>
      <c r="I223" s="8">
        <f t="shared" si="32"/>
        <v>0</v>
      </c>
      <c r="J223" s="8">
        <f t="shared" si="33"/>
        <v>0</v>
      </c>
      <c r="K223" s="8">
        <f t="shared" si="34"/>
        <v>0</v>
      </c>
      <c r="L223" s="19">
        <f t="shared" si="26"/>
        <v>0</v>
      </c>
      <c r="M223" s="50"/>
      <c r="N223" s="60"/>
      <c r="O223" s="60"/>
      <c r="P223" s="60"/>
      <c r="Q223" s="60"/>
      <c r="R223" s="60"/>
      <c r="S223" s="60"/>
      <c r="T223" s="60"/>
      <c r="U223" s="60"/>
      <c r="V223" s="60"/>
      <c r="W223" s="60"/>
      <c r="X223" s="60"/>
      <c r="Y223" s="62"/>
      <c r="Z223" s="198"/>
      <c r="AA223" s="198"/>
      <c r="AB223" s="20">
        <f t="shared" si="35"/>
        <v>0</v>
      </c>
      <c r="AC223" s="204">
        <f t="shared" si="27"/>
        <v>0</v>
      </c>
      <c r="AD223" s="67">
        <f t="shared" si="36"/>
        <v>0</v>
      </c>
      <c r="AE223" t="str">
        <f t="shared" si="28"/>
        <v/>
      </c>
    </row>
    <row r="224" spans="1:31" ht="15.75" thickBot="1" x14ac:dyDescent="0.3">
      <c r="A224" s="23"/>
      <c r="B224" s="24"/>
      <c r="C224" s="25"/>
      <c r="D224" s="16">
        <v>0</v>
      </c>
      <c r="E224" s="182">
        <v>0.255</v>
      </c>
      <c r="F224" s="8">
        <f t="shared" si="29"/>
        <v>0</v>
      </c>
      <c r="G224" s="8">
        <f t="shared" si="30"/>
        <v>0</v>
      </c>
      <c r="H224" s="8">
        <f t="shared" si="31"/>
        <v>0</v>
      </c>
      <c r="I224" s="8">
        <f t="shared" si="32"/>
        <v>0</v>
      </c>
      <c r="J224" s="8">
        <f t="shared" si="33"/>
        <v>0</v>
      </c>
      <c r="K224" s="8">
        <f t="shared" si="34"/>
        <v>0</v>
      </c>
      <c r="L224" s="19">
        <f t="shared" si="26"/>
        <v>0</v>
      </c>
      <c r="M224" s="50"/>
      <c r="N224" s="60"/>
      <c r="O224" s="60"/>
      <c r="P224" s="60"/>
      <c r="Q224" s="60"/>
      <c r="R224" s="60"/>
      <c r="S224" s="60"/>
      <c r="T224" s="60"/>
      <c r="U224" s="60"/>
      <c r="V224" s="60"/>
      <c r="W224" s="60"/>
      <c r="X224" s="60"/>
      <c r="Y224" s="62"/>
      <c r="Z224" s="198"/>
      <c r="AA224" s="198"/>
      <c r="AB224" s="20">
        <f t="shared" si="35"/>
        <v>0</v>
      </c>
      <c r="AC224" s="204">
        <f t="shared" si="27"/>
        <v>0</v>
      </c>
      <c r="AD224" s="67">
        <f t="shared" si="36"/>
        <v>0</v>
      </c>
      <c r="AE224" t="str">
        <f t="shared" si="28"/>
        <v/>
      </c>
    </row>
    <row r="225" spans="1:31" ht="15.75" thickBot="1" x14ac:dyDescent="0.3">
      <c r="A225" s="23"/>
      <c r="B225" s="24"/>
      <c r="C225" s="25"/>
      <c r="D225" s="16">
        <v>0</v>
      </c>
      <c r="E225" s="182">
        <v>0.255</v>
      </c>
      <c r="F225" s="8">
        <f t="shared" si="29"/>
        <v>0</v>
      </c>
      <c r="G225" s="8">
        <f t="shared" si="30"/>
        <v>0</v>
      </c>
      <c r="H225" s="8">
        <f t="shared" si="31"/>
        <v>0</v>
      </c>
      <c r="I225" s="8">
        <f t="shared" si="32"/>
        <v>0</v>
      </c>
      <c r="J225" s="8">
        <f t="shared" si="33"/>
        <v>0</v>
      </c>
      <c r="K225" s="8">
        <f t="shared" si="34"/>
        <v>0</v>
      </c>
      <c r="L225" s="19">
        <f t="shared" si="26"/>
        <v>0</v>
      </c>
      <c r="M225" s="50"/>
      <c r="N225" s="60"/>
      <c r="O225" s="60"/>
      <c r="P225" s="60"/>
      <c r="Q225" s="60"/>
      <c r="R225" s="60"/>
      <c r="S225" s="60"/>
      <c r="T225" s="60"/>
      <c r="U225" s="60"/>
      <c r="V225" s="60"/>
      <c r="W225" s="60"/>
      <c r="X225" s="60"/>
      <c r="Y225" s="62"/>
      <c r="Z225" s="198"/>
      <c r="AA225" s="198"/>
      <c r="AB225" s="20">
        <f t="shared" si="35"/>
        <v>0</v>
      </c>
      <c r="AC225" s="204">
        <f t="shared" si="27"/>
        <v>0</v>
      </c>
      <c r="AD225" s="67">
        <f t="shared" si="36"/>
        <v>0</v>
      </c>
      <c r="AE225" t="str">
        <f t="shared" si="28"/>
        <v/>
      </c>
    </row>
    <row r="226" spans="1:31" ht="15.75" thickBot="1" x14ac:dyDescent="0.3">
      <c r="A226" s="23"/>
      <c r="B226" s="24"/>
      <c r="C226" s="25"/>
      <c r="D226" s="16">
        <v>0</v>
      </c>
      <c r="E226" s="182">
        <v>0.255</v>
      </c>
      <c r="F226" s="8">
        <f t="shared" si="29"/>
        <v>0</v>
      </c>
      <c r="G226" s="8">
        <f t="shared" si="30"/>
        <v>0</v>
      </c>
      <c r="H226" s="8">
        <f t="shared" si="31"/>
        <v>0</v>
      </c>
      <c r="I226" s="8">
        <f t="shared" si="32"/>
        <v>0</v>
      </c>
      <c r="J226" s="8">
        <f t="shared" si="33"/>
        <v>0</v>
      </c>
      <c r="K226" s="8">
        <f t="shared" si="34"/>
        <v>0</v>
      </c>
      <c r="L226" s="19">
        <f t="shared" si="26"/>
        <v>0</v>
      </c>
      <c r="M226" s="50"/>
      <c r="N226" s="60"/>
      <c r="O226" s="60"/>
      <c r="P226" s="60"/>
      <c r="Q226" s="60"/>
      <c r="R226" s="60"/>
      <c r="S226" s="60"/>
      <c r="T226" s="60"/>
      <c r="U226" s="60"/>
      <c r="V226" s="60"/>
      <c r="W226" s="60"/>
      <c r="X226" s="60"/>
      <c r="Y226" s="62"/>
      <c r="Z226" s="198"/>
      <c r="AA226" s="198"/>
      <c r="AB226" s="20">
        <f t="shared" si="35"/>
        <v>0</v>
      </c>
      <c r="AC226" s="204">
        <f t="shared" si="27"/>
        <v>0</v>
      </c>
      <c r="AD226" s="67">
        <f t="shared" si="36"/>
        <v>0</v>
      </c>
      <c r="AE226" t="str">
        <f t="shared" si="28"/>
        <v/>
      </c>
    </row>
    <row r="227" spans="1:31" ht="15.75" thickBot="1" x14ac:dyDescent="0.3">
      <c r="A227" s="23"/>
      <c r="B227" s="24"/>
      <c r="C227" s="25"/>
      <c r="D227" s="16">
        <v>0</v>
      </c>
      <c r="E227" s="182">
        <v>0.255</v>
      </c>
      <c r="F227" s="8">
        <f t="shared" si="29"/>
        <v>0</v>
      </c>
      <c r="G227" s="8">
        <f t="shared" si="30"/>
        <v>0</v>
      </c>
      <c r="H227" s="8">
        <f t="shared" si="31"/>
        <v>0</v>
      </c>
      <c r="I227" s="8">
        <f t="shared" si="32"/>
        <v>0</v>
      </c>
      <c r="J227" s="8">
        <f t="shared" si="33"/>
        <v>0</v>
      </c>
      <c r="K227" s="8">
        <f t="shared" si="34"/>
        <v>0</v>
      </c>
      <c r="L227" s="19">
        <f t="shared" si="26"/>
        <v>0</v>
      </c>
      <c r="M227" s="50"/>
      <c r="N227" s="60"/>
      <c r="O227" s="60"/>
      <c r="P227" s="60"/>
      <c r="Q227" s="60"/>
      <c r="R227" s="60"/>
      <c r="S227" s="60"/>
      <c r="T227" s="60"/>
      <c r="U227" s="60"/>
      <c r="V227" s="60"/>
      <c r="W227" s="60"/>
      <c r="X227" s="60"/>
      <c r="Y227" s="62"/>
      <c r="Z227" s="198"/>
      <c r="AA227" s="198"/>
      <c r="AB227" s="20">
        <f t="shared" si="35"/>
        <v>0</v>
      </c>
      <c r="AC227" s="204">
        <f t="shared" si="27"/>
        <v>0</v>
      </c>
      <c r="AD227" s="67">
        <f t="shared" si="36"/>
        <v>0</v>
      </c>
      <c r="AE227" t="str">
        <f t="shared" si="28"/>
        <v/>
      </c>
    </row>
    <row r="228" spans="1:31" ht="15.75" thickBot="1" x14ac:dyDescent="0.3">
      <c r="A228" s="23"/>
      <c r="B228" s="24"/>
      <c r="C228" s="25"/>
      <c r="D228" s="16">
        <v>0</v>
      </c>
      <c r="E228" s="182">
        <v>0.255</v>
      </c>
      <c r="F228" s="8">
        <f t="shared" si="29"/>
        <v>0</v>
      </c>
      <c r="G228" s="8">
        <f t="shared" si="30"/>
        <v>0</v>
      </c>
      <c r="H228" s="8">
        <f t="shared" si="31"/>
        <v>0</v>
      </c>
      <c r="I228" s="8">
        <f t="shared" si="32"/>
        <v>0</v>
      </c>
      <c r="J228" s="8">
        <f t="shared" si="33"/>
        <v>0</v>
      </c>
      <c r="K228" s="8">
        <f t="shared" si="34"/>
        <v>0</v>
      </c>
      <c r="L228" s="19">
        <f t="shared" si="26"/>
        <v>0</v>
      </c>
      <c r="M228" s="50"/>
      <c r="N228" s="60"/>
      <c r="O228" s="60"/>
      <c r="P228" s="60"/>
      <c r="Q228" s="60"/>
      <c r="R228" s="60"/>
      <c r="S228" s="60"/>
      <c r="T228" s="60"/>
      <c r="U228" s="60"/>
      <c r="V228" s="60"/>
      <c r="W228" s="60"/>
      <c r="X228" s="60"/>
      <c r="Y228" s="62"/>
      <c r="Z228" s="198"/>
      <c r="AA228" s="198"/>
      <c r="AB228" s="20">
        <f t="shared" si="35"/>
        <v>0</v>
      </c>
      <c r="AC228" s="204">
        <f t="shared" si="27"/>
        <v>0</v>
      </c>
      <c r="AD228" s="67">
        <f t="shared" si="36"/>
        <v>0</v>
      </c>
      <c r="AE228" t="str">
        <f t="shared" si="28"/>
        <v/>
      </c>
    </row>
    <row r="229" spans="1:31" ht="15.75" thickBot="1" x14ac:dyDescent="0.3">
      <c r="A229" s="23"/>
      <c r="B229" s="24"/>
      <c r="C229" s="25"/>
      <c r="D229" s="16">
        <v>0</v>
      </c>
      <c r="E229" s="182">
        <v>0.255</v>
      </c>
      <c r="F229" s="8">
        <f t="shared" si="29"/>
        <v>0</v>
      </c>
      <c r="G229" s="8">
        <f t="shared" si="30"/>
        <v>0</v>
      </c>
      <c r="H229" s="8">
        <f t="shared" si="31"/>
        <v>0</v>
      </c>
      <c r="I229" s="8">
        <f t="shared" si="32"/>
        <v>0</v>
      </c>
      <c r="J229" s="8">
        <f t="shared" si="33"/>
        <v>0</v>
      </c>
      <c r="K229" s="8">
        <f t="shared" si="34"/>
        <v>0</v>
      </c>
      <c r="L229" s="19">
        <f t="shared" si="26"/>
        <v>0</v>
      </c>
      <c r="M229" s="50"/>
      <c r="N229" s="60"/>
      <c r="O229" s="60"/>
      <c r="P229" s="60"/>
      <c r="Q229" s="60"/>
      <c r="R229" s="60"/>
      <c r="S229" s="60"/>
      <c r="T229" s="60"/>
      <c r="U229" s="60"/>
      <c r="V229" s="60"/>
      <c r="W229" s="60"/>
      <c r="X229" s="60"/>
      <c r="Y229" s="62"/>
      <c r="Z229" s="198"/>
      <c r="AA229" s="198"/>
      <c r="AB229" s="20">
        <f t="shared" si="35"/>
        <v>0</v>
      </c>
      <c r="AC229" s="204">
        <f t="shared" si="27"/>
        <v>0</v>
      </c>
      <c r="AD229" s="67">
        <f t="shared" si="36"/>
        <v>0</v>
      </c>
      <c r="AE229" t="str">
        <f t="shared" si="28"/>
        <v/>
      </c>
    </row>
    <row r="230" spans="1:31" ht="15.75" thickBot="1" x14ac:dyDescent="0.3">
      <c r="A230" s="23"/>
      <c r="B230" s="24"/>
      <c r="C230" s="25"/>
      <c r="D230" s="16">
        <v>0</v>
      </c>
      <c r="E230" s="182">
        <v>0.255</v>
      </c>
      <c r="F230" s="8">
        <f t="shared" si="29"/>
        <v>0</v>
      </c>
      <c r="G230" s="8">
        <f t="shared" si="30"/>
        <v>0</v>
      </c>
      <c r="H230" s="8">
        <f t="shared" si="31"/>
        <v>0</v>
      </c>
      <c r="I230" s="8">
        <f t="shared" si="32"/>
        <v>0</v>
      </c>
      <c r="J230" s="8">
        <f t="shared" si="33"/>
        <v>0</v>
      </c>
      <c r="K230" s="8">
        <f t="shared" si="34"/>
        <v>0</v>
      </c>
      <c r="L230" s="19">
        <f t="shared" si="26"/>
        <v>0</v>
      </c>
      <c r="M230" s="50"/>
      <c r="N230" s="60"/>
      <c r="O230" s="60"/>
      <c r="P230" s="60"/>
      <c r="Q230" s="60"/>
      <c r="R230" s="60"/>
      <c r="S230" s="60"/>
      <c r="T230" s="60"/>
      <c r="U230" s="60"/>
      <c r="V230" s="60"/>
      <c r="W230" s="60"/>
      <c r="X230" s="60"/>
      <c r="Y230" s="62"/>
      <c r="Z230" s="198"/>
      <c r="AA230" s="198"/>
      <c r="AB230" s="20">
        <f t="shared" si="35"/>
        <v>0</v>
      </c>
      <c r="AC230" s="204">
        <f t="shared" si="27"/>
        <v>0</v>
      </c>
      <c r="AD230" s="67">
        <f t="shared" si="36"/>
        <v>0</v>
      </c>
      <c r="AE230" t="str">
        <f t="shared" si="28"/>
        <v/>
      </c>
    </row>
    <row r="231" spans="1:31" ht="15.75" thickBot="1" x14ac:dyDescent="0.3">
      <c r="A231" s="23"/>
      <c r="B231" s="24"/>
      <c r="C231" s="25"/>
      <c r="D231" s="16">
        <v>0</v>
      </c>
      <c r="E231" s="182">
        <v>0.255</v>
      </c>
      <c r="F231" s="8">
        <f t="shared" si="29"/>
        <v>0</v>
      </c>
      <c r="G231" s="8">
        <f t="shared" si="30"/>
        <v>0</v>
      </c>
      <c r="H231" s="8">
        <f t="shared" si="31"/>
        <v>0</v>
      </c>
      <c r="I231" s="8">
        <f t="shared" si="32"/>
        <v>0</v>
      </c>
      <c r="J231" s="8">
        <f t="shared" si="33"/>
        <v>0</v>
      </c>
      <c r="K231" s="8">
        <f t="shared" si="34"/>
        <v>0</v>
      </c>
      <c r="L231" s="19">
        <f t="shared" si="26"/>
        <v>0</v>
      </c>
      <c r="M231" s="50"/>
      <c r="N231" s="60"/>
      <c r="O231" s="60"/>
      <c r="P231" s="60"/>
      <c r="Q231" s="60"/>
      <c r="R231" s="60"/>
      <c r="S231" s="60"/>
      <c r="T231" s="60"/>
      <c r="U231" s="60"/>
      <c r="V231" s="60"/>
      <c r="W231" s="60"/>
      <c r="X231" s="60"/>
      <c r="Y231" s="62"/>
      <c r="Z231" s="198"/>
      <c r="AA231" s="198"/>
      <c r="AB231" s="20">
        <f t="shared" si="35"/>
        <v>0</v>
      </c>
      <c r="AC231" s="204">
        <f t="shared" si="27"/>
        <v>0</v>
      </c>
      <c r="AD231" s="67">
        <f t="shared" si="36"/>
        <v>0</v>
      </c>
      <c r="AE231" t="str">
        <f t="shared" si="28"/>
        <v/>
      </c>
    </row>
    <row r="232" spans="1:31" ht="15.75" thickBot="1" x14ac:dyDescent="0.3">
      <c r="A232" s="23"/>
      <c r="B232" s="24"/>
      <c r="C232" s="25"/>
      <c r="D232" s="16">
        <v>0</v>
      </c>
      <c r="E232" s="182">
        <v>0.255</v>
      </c>
      <c r="F232" s="8">
        <f t="shared" si="29"/>
        <v>0</v>
      </c>
      <c r="G232" s="8">
        <f t="shared" si="30"/>
        <v>0</v>
      </c>
      <c r="H232" s="8">
        <f t="shared" si="31"/>
        <v>0</v>
      </c>
      <c r="I232" s="8">
        <f t="shared" si="32"/>
        <v>0</v>
      </c>
      <c r="J232" s="8">
        <f t="shared" si="33"/>
        <v>0</v>
      </c>
      <c r="K232" s="8">
        <f t="shared" si="34"/>
        <v>0</v>
      </c>
      <c r="L232" s="19">
        <f t="shared" si="26"/>
        <v>0</v>
      </c>
      <c r="M232" s="50"/>
      <c r="N232" s="60"/>
      <c r="O232" s="60"/>
      <c r="P232" s="60"/>
      <c r="Q232" s="60"/>
      <c r="R232" s="60"/>
      <c r="S232" s="60"/>
      <c r="T232" s="60"/>
      <c r="U232" s="60"/>
      <c r="V232" s="60"/>
      <c r="W232" s="60"/>
      <c r="X232" s="60"/>
      <c r="Y232" s="62"/>
      <c r="Z232" s="198"/>
      <c r="AA232" s="198"/>
      <c r="AB232" s="20">
        <f t="shared" si="35"/>
        <v>0</v>
      </c>
      <c r="AC232" s="204">
        <f t="shared" si="27"/>
        <v>0</v>
      </c>
      <c r="AD232" s="67">
        <f t="shared" si="36"/>
        <v>0</v>
      </c>
      <c r="AE232" t="str">
        <f t="shared" si="28"/>
        <v/>
      </c>
    </row>
    <row r="233" spans="1:31" ht="15.75" thickBot="1" x14ac:dyDescent="0.3">
      <c r="A233" s="23"/>
      <c r="B233" s="24"/>
      <c r="C233" s="25"/>
      <c r="D233" s="16">
        <v>0</v>
      </c>
      <c r="E233" s="182">
        <v>0.255</v>
      </c>
      <c r="F233" s="8">
        <f t="shared" si="29"/>
        <v>0</v>
      </c>
      <c r="G233" s="8">
        <f t="shared" si="30"/>
        <v>0</v>
      </c>
      <c r="H233" s="8">
        <f t="shared" si="31"/>
        <v>0</v>
      </c>
      <c r="I233" s="8">
        <f t="shared" si="32"/>
        <v>0</v>
      </c>
      <c r="J233" s="8">
        <f t="shared" si="33"/>
        <v>0</v>
      </c>
      <c r="K233" s="8">
        <f t="shared" si="34"/>
        <v>0</v>
      </c>
      <c r="L233" s="19">
        <f t="shared" si="26"/>
        <v>0</v>
      </c>
      <c r="M233" s="50"/>
      <c r="N233" s="60"/>
      <c r="O233" s="60"/>
      <c r="P233" s="60"/>
      <c r="Q233" s="60"/>
      <c r="R233" s="60"/>
      <c r="S233" s="60"/>
      <c r="T233" s="60"/>
      <c r="U233" s="60"/>
      <c r="V233" s="60"/>
      <c r="W233" s="60"/>
      <c r="X233" s="60"/>
      <c r="Y233" s="62"/>
      <c r="Z233" s="198"/>
      <c r="AA233" s="198"/>
      <c r="AB233" s="20">
        <f t="shared" si="35"/>
        <v>0</v>
      </c>
      <c r="AC233" s="204">
        <f t="shared" si="27"/>
        <v>0</v>
      </c>
      <c r="AD233" s="67">
        <f t="shared" si="36"/>
        <v>0</v>
      </c>
      <c r="AE233" t="str">
        <f t="shared" si="28"/>
        <v/>
      </c>
    </row>
    <row r="234" spans="1:31" ht="15.75" thickBot="1" x14ac:dyDescent="0.3">
      <c r="A234" s="23"/>
      <c r="B234" s="24"/>
      <c r="C234" s="25"/>
      <c r="D234" s="16">
        <v>0</v>
      </c>
      <c r="E234" s="182">
        <v>0.255</v>
      </c>
      <c r="F234" s="8">
        <f t="shared" si="29"/>
        <v>0</v>
      </c>
      <c r="G234" s="8">
        <f t="shared" si="30"/>
        <v>0</v>
      </c>
      <c r="H234" s="8">
        <f t="shared" si="31"/>
        <v>0</v>
      </c>
      <c r="I234" s="8">
        <f t="shared" si="32"/>
        <v>0</v>
      </c>
      <c r="J234" s="8">
        <f t="shared" si="33"/>
        <v>0</v>
      </c>
      <c r="K234" s="8">
        <f t="shared" si="34"/>
        <v>0</v>
      </c>
      <c r="L234" s="19">
        <f t="shared" si="26"/>
        <v>0</v>
      </c>
      <c r="M234" s="50"/>
      <c r="N234" s="60"/>
      <c r="O234" s="60"/>
      <c r="P234" s="60"/>
      <c r="Q234" s="60"/>
      <c r="R234" s="60"/>
      <c r="S234" s="60"/>
      <c r="T234" s="60"/>
      <c r="U234" s="60"/>
      <c r="V234" s="60"/>
      <c r="W234" s="60"/>
      <c r="X234" s="60"/>
      <c r="Y234" s="62"/>
      <c r="Z234" s="198"/>
      <c r="AA234" s="198"/>
      <c r="AB234" s="20">
        <f t="shared" si="35"/>
        <v>0</v>
      </c>
      <c r="AC234" s="204">
        <f t="shared" si="27"/>
        <v>0</v>
      </c>
      <c r="AD234" s="67">
        <f t="shared" si="36"/>
        <v>0</v>
      </c>
      <c r="AE234" t="str">
        <f t="shared" si="28"/>
        <v/>
      </c>
    </row>
    <row r="235" spans="1:31" ht="15.75" thickBot="1" x14ac:dyDescent="0.3">
      <c r="A235" s="23"/>
      <c r="B235" s="24"/>
      <c r="C235" s="25"/>
      <c r="D235" s="16">
        <v>0</v>
      </c>
      <c r="E235" s="182">
        <v>0.255</v>
      </c>
      <c r="F235" s="8">
        <f t="shared" si="29"/>
        <v>0</v>
      </c>
      <c r="G235" s="8">
        <f t="shared" si="30"/>
        <v>0</v>
      </c>
      <c r="H235" s="8">
        <f t="shared" si="31"/>
        <v>0</v>
      </c>
      <c r="I235" s="8">
        <f t="shared" si="32"/>
        <v>0</v>
      </c>
      <c r="J235" s="8">
        <f t="shared" si="33"/>
        <v>0</v>
      </c>
      <c r="K235" s="8">
        <f t="shared" si="34"/>
        <v>0</v>
      </c>
      <c r="L235" s="19">
        <f t="shared" si="26"/>
        <v>0</v>
      </c>
      <c r="M235" s="50"/>
      <c r="N235" s="60"/>
      <c r="O235" s="60"/>
      <c r="P235" s="60"/>
      <c r="Q235" s="60"/>
      <c r="R235" s="60"/>
      <c r="S235" s="60"/>
      <c r="T235" s="60"/>
      <c r="U235" s="60"/>
      <c r="V235" s="60"/>
      <c r="W235" s="60"/>
      <c r="X235" s="60"/>
      <c r="Y235" s="62"/>
      <c r="Z235" s="198"/>
      <c r="AA235" s="198"/>
      <c r="AB235" s="20">
        <f t="shared" si="35"/>
        <v>0</v>
      </c>
      <c r="AC235" s="204">
        <f t="shared" si="27"/>
        <v>0</v>
      </c>
      <c r="AD235" s="67">
        <f t="shared" si="36"/>
        <v>0</v>
      </c>
      <c r="AE235" t="str">
        <f t="shared" si="28"/>
        <v/>
      </c>
    </row>
    <row r="236" spans="1:31" ht="15.75" thickBot="1" x14ac:dyDescent="0.3">
      <c r="A236" s="23"/>
      <c r="B236" s="24"/>
      <c r="C236" s="25"/>
      <c r="D236" s="16">
        <v>0</v>
      </c>
      <c r="E236" s="182">
        <v>0.255</v>
      </c>
      <c r="F236" s="8">
        <f t="shared" si="29"/>
        <v>0</v>
      </c>
      <c r="G236" s="8">
        <f t="shared" si="30"/>
        <v>0</v>
      </c>
      <c r="H236" s="8">
        <f t="shared" si="31"/>
        <v>0</v>
      </c>
      <c r="I236" s="8">
        <f t="shared" si="32"/>
        <v>0</v>
      </c>
      <c r="J236" s="8">
        <f t="shared" si="33"/>
        <v>0</v>
      </c>
      <c r="K236" s="8">
        <f t="shared" si="34"/>
        <v>0</v>
      </c>
      <c r="L236" s="19">
        <f t="shared" si="26"/>
        <v>0</v>
      </c>
      <c r="M236" s="50"/>
      <c r="N236" s="60"/>
      <c r="O236" s="60"/>
      <c r="P236" s="60"/>
      <c r="Q236" s="60"/>
      <c r="R236" s="60"/>
      <c r="S236" s="60"/>
      <c r="T236" s="60"/>
      <c r="U236" s="60"/>
      <c r="V236" s="60"/>
      <c r="W236" s="60"/>
      <c r="X236" s="60"/>
      <c r="Y236" s="62"/>
      <c r="Z236" s="198"/>
      <c r="AA236" s="198"/>
      <c r="AB236" s="20">
        <f t="shared" si="35"/>
        <v>0</v>
      </c>
      <c r="AC236" s="204">
        <f t="shared" si="27"/>
        <v>0</v>
      </c>
      <c r="AD236" s="67">
        <f t="shared" si="36"/>
        <v>0</v>
      </c>
      <c r="AE236" t="str">
        <f t="shared" si="28"/>
        <v/>
      </c>
    </row>
    <row r="237" spans="1:31" ht="15.75" thickBot="1" x14ac:dyDescent="0.3">
      <c r="A237" s="23"/>
      <c r="B237" s="24"/>
      <c r="C237" s="25"/>
      <c r="D237" s="16">
        <v>0</v>
      </c>
      <c r="E237" s="182">
        <v>0.255</v>
      </c>
      <c r="F237" s="8">
        <f t="shared" si="29"/>
        <v>0</v>
      </c>
      <c r="G237" s="8">
        <f t="shared" si="30"/>
        <v>0</v>
      </c>
      <c r="H237" s="8">
        <f t="shared" si="31"/>
        <v>0</v>
      </c>
      <c r="I237" s="8">
        <f t="shared" si="32"/>
        <v>0</v>
      </c>
      <c r="J237" s="8">
        <f t="shared" si="33"/>
        <v>0</v>
      </c>
      <c r="K237" s="8">
        <f t="shared" si="34"/>
        <v>0</v>
      </c>
      <c r="L237" s="19">
        <f t="shared" si="26"/>
        <v>0</v>
      </c>
      <c r="M237" s="50"/>
      <c r="N237" s="60"/>
      <c r="O237" s="60"/>
      <c r="P237" s="60"/>
      <c r="Q237" s="60"/>
      <c r="R237" s="60"/>
      <c r="S237" s="60"/>
      <c r="T237" s="60"/>
      <c r="U237" s="60"/>
      <c r="V237" s="60"/>
      <c r="W237" s="60"/>
      <c r="X237" s="60"/>
      <c r="Y237" s="62"/>
      <c r="Z237" s="198"/>
      <c r="AA237" s="198"/>
      <c r="AB237" s="20">
        <f t="shared" si="35"/>
        <v>0</v>
      </c>
      <c r="AC237" s="204">
        <f t="shared" si="27"/>
        <v>0</v>
      </c>
      <c r="AD237" s="67">
        <f t="shared" si="36"/>
        <v>0</v>
      </c>
      <c r="AE237" t="str">
        <f t="shared" si="28"/>
        <v/>
      </c>
    </row>
    <row r="238" spans="1:31" ht="15.75" thickBot="1" x14ac:dyDescent="0.3">
      <c r="A238" s="23"/>
      <c r="B238" s="24"/>
      <c r="C238" s="25"/>
      <c r="D238" s="16">
        <v>0</v>
      </c>
      <c r="E238" s="182">
        <v>0.255</v>
      </c>
      <c r="F238" s="8">
        <f t="shared" si="29"/>
        <v>0</v>
      </c>
      <c r="G238" s="8">
        <f t="shared" si="30"/>
        <v>0</v>
      </c>
      <c r="H238" s="8">
        <f t="shared" si="31"/>
        <v>0</v>
      </c>
      <c r="I238" s="8">
        <f t="shared" si="32"/>
        <v>0</v>
      </c>
      <c r="J238" s="8">
        <f t="shared" si="33"/>
        <v>0</v>
      </c>
      <c r="K238" s="8">
        <f t="shared" si="34"/>
        <v>0</v>
      </c>
      <c r="L238" s="19">
        <f t="shared" si="26"/>
        <v>0</v>
      </c>
      <c r="M238" s="50"/>
      <c r="N238" s="60"/>
      <c r="O238" s="60"/>
      <c r="P238" s="60"/>
      <c r="Q238" s="60"/>
      <c r="R238" s="60"/>
      <c r="S238" s="60"/>
      <c r="T238" s="60"/>
      <c r="U238" s="60"/>
      <c r="V238" s="60"/>
      <c r="W238" s="60"/>
      <c r="X238" s="60"/>
      <c r="Y238" s="62"/>
      <c r="Z238" s="198"/>
      <c r="AA238" s="198"/>
      <c r="AB238" s="20">
        <f t="shared" si="35"/>
        <v>0</v>
      </c>
      <c r="AC238" s="204">
        <f t="shared" si="27"/>
        <v>0</v>
      </c>
      <c r="AD238" s="67">
        <f t="shared" si="36"/>
        <v>0</v>
      </c>
      <c r="AE238" t="str">
        <f t="shared" si="28"/>
        <v/>
      </c>
    </row>
    <row r="239" spans="1:31" ht="15.75" thickBot="1" x14ac:dyDescent="0.3">
      <c r="A239" s="23"/>
      <c r="B239" s="24"/>
      <c r="C239" s="25"/>
      <c r="D239" s="16">
        <v>0</v>
      </c>
      <c r="E239" s="182">
        <v>0.255</v>
      </c>
      <c r="F239" s="8">
        <f t="shared" si="29"/>
        <v>0</v>
      </c>
      <c r="G239" s="8">
        <f t="shared" si="30"/>
        <v>0</v>
      </c>
      <c r="H239" s="8">
        <f t="shared" si="31"/>
        <v>0</v>
      </c>
      <c r="I239" s="8">
        <f t="shared" si="32"/>
        <v>0</v>
      </c>
      <c r="J239" s="8">
        <f t="shared" si="33"/>
        <v>0</v>
      </c>
      <c r="K239" s="8">
        <f t="shared" si="34"/>
        <v>0</v>
      </c>
      <c r="L239" s="19">
        <f t="shared" si="26"/>
        <v>0</v>
      </c>
      <c r="M239" s="50"/>
      <c r="N239" s="60"/>
      <c r="O239" s="60"/>
      <c r="P239" s="60"/>
      <c r="Q239" s="60"/>
      <c r="R239" s="60"/>
      <c r="S239" s="60"/>
      <c r="T239" s="60"/>
      <c r="U239" s="60"/>
      <c r="V239" s="60"/>
      <c r="W239" s="60"/>
      <c r="X239" s="60"/>
      <c r="Y239" s="62"/>
      <c r="Z239" s="198"/>
      <c r="AA239" s="198"/>
      <c r="AB239" s="20">
        <f t="shared" si="35"/>
        <v>0</v>
      </c>
      <c r="AC239" s="204">
        <f t="shared" si="27"/>
        <v>0</v>
      </c>
      <c r="AD239" s="67">
        <f t="shared" si="36"/>
        <v>0</v>
      </c>
      <c r="AE239" t="str">
        <f t="shared" si="28"/>
        <v/>
      </c>
    </row>
    <row r="240" spans="1:31" ht="15.75" thickBot="1" x14ac:dyDescent="0.3">
      <c r="A240" s="23"/>
      <c r="B240" s="24"/>
      <c r="C240" s="25"/>
      <c r="D240" s="16">
        <v>0</v>
      </c>
      <c r="E240" s="182">
        <v>0.255</v>
      </c>
      <c r="F240" s="8">
        <f t="shared" si="29"/>
        <v>0</v>
      </c>
      <c r="G240" s="8">
        <f t="shared" si="30"/>
        <v>0</v>
      </c>
      <c r="H240" s="8">
        <f t="shared" si="31"/>
        <v>0</v>
      </c>
      <c r="I240" s="8">
        <f t="shared" si="32"/>
        <v>0</v>
      </c>
      <c r="J240" s="8">
        <f t="shared" si="33"/>
        <v>0</v>
      </c>
      <c r="K240" s="8">
        <f t="shared" si="34"/>
        <v>0</v>
      </c>
      <c r="L240" s="19">
        <f t="shared" si="26"/>
        <v>0</v>
      </c>
      <c r="M240" s="50"/>
      <c r="N240" s="60"/>
      <c r="O240" s="60"/>
      <c r="P240" s="60"/>
      <c r="Q240" s="60"/>
      <c r="R240" s="60"/>
      <c r="S240" s="60"/>
      <c r="T240" s="60"/>
      <c r="U240" s="60"/>
      <c r="V240" s="60"/>
      <c r="W240" s="60"/>
      <c r="X240" s="60"/>
      <c r="Y240" s="62"/>
      <c r="Z240" s="198"/>
      <c r="AA240" s="198"/>
      <c r="AB240" s="20">
        <f t="shared" si="35"/>
        <v>0</v>
      </c>
      <c r="AC240" s="204">
        <f t="shared" si="27"/>
        <v>0</v>
      </c>
      <c r="AD240" s="67">
        <f t="shared" si="36"/>
        <v>0</v>
      </c>
      <c r="AE240" t="str">
        <f t="shared" si="28"/>
        <v/>
      </c>
    </row>
    <row r="241" spans="1:31" ht="15.75" thickBot="1" x14ac:dyDescent="0.3">
      <c r="A241" s="23"/>
      <c r="B241" s="24"/>
      <c r="C241" s="25"/>
      <c r="D241" s="16">
        <v>0</v>
      </c>
      <c r="E241" s="182">
        <v>0.255</v>
      </c>
      <c r="F241" s="8">
        <f t="shared" si="29"/>
        <v>0</v>
      </c>
      <c r="G241" s="8">
        <f t="shared" si="30"/>
        <v>0</v>
      </c>
      <c r="H241" s="8">
        <f t="shared" si="31"/>
        <v>0</v>
      </c>
      <c r="I241" s="8">
        <f t="shared" si="32"/>
        <v>0</v>
      </c>
      <c r="J241" s="8">
        <f t="shared" si="33"/>
        <v>0</v>
      </c>
      <c r="K241" s="8">
        <f t="shared" si="34"/>
        <v>0</v>
      </c>
      <c r="L241" s="19">
        <f t="shared" si="26"/>
        <v>0</v>
      </c>
      <c r="M241" s="50"/>
      <c r="N241" s="60"/>
      <c r="O241" s="60"/>
      <c r="P241" s="60"/>
      <c r="Q241" s="60"/>
      <c r="R241" s="60"/>
      <c r="S241" s="60"/>
      <c r="T241" s="60"/>
      <c r="U241" s="60"/>
      <c r="V241" s="60"/>
      <c r="W241" s="60"/>
      <c r="X241" s="60"/>
      <c r="Y241" s="62"/>
      <c r="Z241" s="198"/>
      <c r="AA241" s="198"/>
      <c r="AB241" s="20">
        <f t="shared" si="35"/>
        <v>0</v>
      </c>
      <c r="AC241" s="204">
        <f t="shared" si="27"/>
        <v>0</v>
      </c>
      <c r="AD241" s="67">
        <f t="shared" si="36"/>
        <v>0</v>
      </c>
      <c r="AE241" t="str">
        <f t="shared" si="28"/>
        <v/>
      </c>
    </row>
    <row r="242" spans="1:31" ht="15.75" thickBot="1" x14ac:dyDescent="0.3">
      <c r="A242" s="23"/>
      <c r="B242" s="24"/>
      <c r="C242" s="25"/>
      <c r="D242" s="16">
        <v>0</v>
      </c>
      <c r="E242" s="182">
        <v>0.255</v>
      </c>
      <c r="F242" s="8">
        <f t="shared" si="29"/>
        <v>0</v>
      </c>
      <c r="G242" s="8">
        <f t="shared" si="30"/>
        <v>0</v>
      </c>
      <c r="H242" s="8">
        <f t="shared" si="31"/>
        <v>0</v>
      </c>
      <c r="I242" s="8">
        <f t="shared" si="32"/>
        <v>0</v>
      </c>
      <c r="J242" s="8">
        <f t="shared" si="33"/>
        <v>0</v>
      </c>
      <c r="K242" s="8">
        <f t="shared" si="34"/>
        <v>0</v>
      </c>
      <c r="L242" s="19">
        <f t="shared" si="26"/>
        <v>0</v>
      </c>
      <c r="M242" s="50"/>
      <c r="N242" s="60"/>
      <c r="O242" s="60"/>
      <c r="P242" s="60"/>
      <c r="Q242" s="60"/>
      <c r="R242" s="60"/>
      <c r="S242" s="60"/>
      <c r="T242" s="60"/>
      <c r="U242" s="60"/>
      <c r="V242" s="60"/>
      <c r="W242" s="60"/>
      <c r="X242" s="60"/>
      <c r="Y242" s="62"/>
      <c r="Z242" s="198"/>
      <c r="AA242" s="198"/>
      <c r="AB242" s="20">
        <f t="shared" si="35"/>
        <v>0</v>
      </c>
      <c r="AC242" s="204">
        <f t="shared" si="27"/>
        <v>0</v>
      </c>
      <c r="AD242" s="67">
        <f t="shared" si="36"/>
        <v>0</v>
      </c>
      <c r="AE242" t="str">
        <f t="shared" si="28"/>
        <v/>
      </c>
    </row>
    <row r="243" spans="1:31" ht="15.75" thickBot="1" x14ac:dyDescent="0.3">
      <c r="A243" s="23"/>
      <c r="B243" s="24"/>
      <c r="C243" s="25"/>
      <c r="D243" s="16">
        <v>0</v>
      </c>
      <c r="E243" s="182">
        <v>0.255</v>
      </c>
      <c r="F243" s="8">
        <f t="shared" ref="F243:F274" si="37">IF(AND($D243&gt;0,$E243=$F$4),($D243-($D243/(100%+$F$4)/100%)),0)</f>
        <v>0</v>
      </c>
      <c r="G243" s="8">
        <f t="shared" ref="G243:G274" si="38">IF(AND($D243&gt;0,$E243=$G$4),($D243-($D243/(100%+$G$4)/100%)),0)</f>
        <v>0</v>
      </c>
      <c r="H243" s="8">
        <f t="shared" ref="H243:H274" si="39">IF(AND($D243&gt;0,$E243=$H$4),($D243-($D243/(100%+$H$4)/100%)),0)</f>
        <v>0</v>
      </c>
      <c r="I243" s="8">
        <f t="shared" si="32"/>
        <v>0</v>
      </c>
      <c r="J243" s="8">
        <f t="shared" si="33"/>
        <v>0</v>
      </c>
      <c r="K243" s="8">
        <f t="shared" si="34"/>
        <v>0</v>
      </c>
      <c r="L243" s="19">
        <f t="shared" si="26"/>
        <v>0</v>
      </c>
      <c r="M243" s="50"/>
      <c r="N243" s="60"/>
      <c r="O243" s="60"/>
      <c r="P243" s="60"/>
      <c r="Q243" s="60"/>
      <c r="R243" s="60"/>
      <c r="S243" s="60"/>
      <c r="T243" s="60"/>
      <c r="U243" s="60"/>
      <c r="V243" s="60"/>
      <c r="W243" s="60"/>
      <c r="X243" s="60"/>
      <c r="Y243" s="62"/>
      <c r="Z243" s="198"/>
      <c r="AA243" s="198"/>
      <c r="AB243" s="20">
        <f t="shared" si="35"/>
        <v>0</v>
      </c>
      <c r="AC243" s="204">
        <f t="shared" si="27"/>
        <v>0</v>
      </c>
      <c r="AD243" s="67">
        <f t="shared" si="36"/>
        <v>0</v>
      </c>
      <c r="AE243" t="str">
        <f t="shared" si="28"/>
        <v/>
      </c>
    </row>
    <row r="244" spans="1:31" ht="15.75" thickBot="1" x14ac:dyDescent="0.3">
      <c r="A244" s="23"/>
      <c r="B244" s="24"/>
      <c r="C244" s="25"/>
      <c r="D244" s="16">
        <v>0</v>
      </c>
      <c r="E244" s="182">
        <v>0.255</v>
      </c>
      <c r="F244" s="8">
        <f t="shared" si="37"/>
        <v>0</v>
      </c>
      <c r="G244" s="8">
        <f t="shared" si="38"/>
        <v>0</v>
      </c>
      <c r="H244" s="8">
        <f t="shared" si="39"/>
        <v>0</v>
      </c>
      <c r="I244" s="8">
        <f t="shared" si="32"/>
        <v>0</v>
      </c>
      <c r="J244" s="8">
        <f t="shared" si="33"/>
        <v>0</v>
      </c>
      <c r="K244" s="8">
        <f t="shared" si="34"/>
        <v>0</v>
      </c>
      <c r="L244" s="19">
        <f t="shared" si="26"/>
        <v>0</v>
      </c>
      <c r="M244" s="50"/>
      <c r="N244" s="60"/>
      <c r="O244" s="60"/>
      <c r="P244" s="60"/>
      <c r="Q244" s="60"/>
      <c r="R244" s="60"/>
      <c r="S244" s="60"/>
      <c r="T244" s="60"/>
      <c r="U244" s="60"/>
      <c r="V244" s="60"/>
      <c r="W244" s="60"/>
      <c r="X244" s="60"/>
      <c r="Y244" s="62"/>
      <c r="Z244" s="198"/>
      <c r="AA244" s="198"/>
      <c r="AB244" s="20">
        <f t="shared" si="35"/>
        <v>0</v>
      </c>
      <c r="AC244" s="204">
        <f t="shared" si="27"/>
        <v>0</v>
      </c>
      <c r="AD244" s="67">
        <f t="shared" si="36"/>
        <v>0</v>
      </c>
      <c r="AE244" t="str">
        <f t="shared" si="28"/>
        <v/>
      </c>
    </row>
    <row r="245" spans="1:31" ht="15.75" thickBot="1" x14ac:dyDescent="0.3">
      <c r="A245" s="23"/>
      <c r="B245" s="24"/>
      <c r="C245" s="25"/>
      <c r="D245" s="16">
        <v>0</v>
      </c>
      <c r="E245" s="182">
        <v>0.255</v>
      </c>
      <c r="F245" s="8">
        <f t="shared" si="37"/>
        <v>0</v>
      </c>
      <c r="G245" s="8">
        <f t="shared" si="38"/>
        <v>0</v>
      </c>
      <c r="H245" s="8">
        <f t="shared" si="39"/>
        <v>0</v>
      </c>
      <c r="I245" s="8">
        <f t="shared" si="32"/>
        <v>0</v>
      </c>
      <c r="J245" s="8">
        <f t="shared" si="33"/>
        <v>0</v>
      </c>
      <c r="K245" s="8">
        <f t="shared" si="34"/>
        <v>0</v>
      </c>
      <c r="L245" s="19">
        <f t="shared" si="26"/>
        <v>0</v>
      </c>
      <c r="M245" s="50"/>
      <c r="N245" s="60"/>
      <c r="O245" s="60"/>
      <c r="P245" s="60"/>
      <c r="Q245" s="60"/>
      <c r="R245" s="60"/>
      <c r="S245" s="60"/>
      <c r="T245" s="60"/>
      <c r="U245" s="60"/>
      <c r="V245" s="60"/>
      <c r="W245" s="60"/>
      <c r="X245" s="60"/>
      <c r="Y245" s="62"/>
      <c r="Z245" s="198"/>
      <c r="AA245" s="198"/>
      <c r="AB245" s="20">
        <f t="shared" si="35"/>
        <v>0</v>
      </c>
      <c r="AC245" s="204">
        <f t="shared" si="27"/>
        <v>0</v>
      </c>
      <c r="AD245" s="67">
        <f t="shared" si="36"/>
        <v>0</v>
      </c>
      <c r="AE245" t="str">
        <f t="shared" si="28"/>
        <v/>
      </c>
    </row>
    <row r="246" spans="1:31" ht="15.75" thickBot="1" x14ac:dyDescent="0.3">
      <c r="A246" s="23"/>
      <c r="B246" s="24"/>
      <c r="C246" s="25"/>
      <c r="D246" s="16">
        <v>0</v>
      </c>
      <c r="E246" s="182">
        <v>0.255</v>
      </c>
      <c r="F246" s="8">
        <f t="shared" si="37"/>
        <v>0</v>
      </c>
      <c r="G246" s="8">
        <f t="shared" si="38"/>
        <v>0</v>
      </c>
      <c r="H246" s="8">
        <f t="shared" si="39"/>
        <v>0</v>
      </c>
      <c r="I246" s="8">
        <f t="shared" si="32"/>
        <v>0</v>
      </c>
      <c r="J246" s="8">
        <f t="shared" si="33"/>
        <v>0</v>
      </c>
      <c r="K246" s="8">
        <f t="shared" si="34"/>
        <v>0</v>
      </c>
      <c r="L246" s="19">
        <f t="shared" si="26"/>
        <v>0</v>
      </c>
      <c r="M246" s="50"/>
      <c r="N246" s="60"/>
      <c r="O246" s="60"/>
      <c r="P246" s="60"/>
      <c r="Q246" s="60"/>
      <c r="R246" s="60"/>
      <c r="S246" s="60"/>
      <c r="T246" s="60"/>
      <c r="U246" s="60"/>
      <c r="V246" s="60"/>
      <c r="W246" s="60"/>
      <c r="X246" s="60"/>
      <c r="Y246" s="62"/>
      <c r="Z246" s="198"/>
      <c r="AA246" s="198"/>
      <c r="AB246" s="20">
        <f t="shared" si="35"/>
        <v>0</v>
      </c>
      <c r="AC246" s="204">
        <f t="shared" si="27"/>
        <v>0</v>
      </c>
      <c r="AD246" s="67">
        <f t="shared" si="36"/>
        <v>0</v>
      </c>
      <c r="AE246" t="str">
        <f t="shared" si="28"/>
        <v/>
      </c>
    </row>
    <row r="247" spans="1:31" ht="15.75" thickBot="1" x14ac:dyDescent="0.3">
      <c r="A247" s="23"/>
      <c r="B247" s="24"/>
      <c r="C247" s="25"/>
      <c r="D247" s="16">
        <v>0</v>
      </c>
      <c r="E247" s="182">
        <v>0.255</v>
      </c>
      <c r="F247" s="8">
        <f t="shared" si="37"/>
        <v>0</v>
      </c>
      <c r="G247" s="8">
        <f t="shared" si="38"/>
        <v>0</v>
      </c>
      <c r="H247" s="8">
        <f t="shared" si="39"/>
        <v>0</v>
      </c>
      <c r="I247" s="8">
        <f t="shared" si="32"/>
        <v>0</v>
      </c>
      <c r="J247" s="8">
        <f t="shared" si="33"/>
        <v>0</v>
      </c>
      <c r="K247" s="8">
        <f t="shared" si="34"/>
        <v>0</v>
      </c>
      <c r="L247" s="19">
        <f t="shared" si="26"/>
        <v>0</v>
      </c>
      <c r="M247" s="50"/>
      <c r="N247" s="60"/>
      <c r="O247" s="60"/>
      <c r="P247" s="60"/>
      <c r="Q247" s="60"/>
      <c r="R247" s="60"/>
      <c r="S247" s="60"/>
      <c r="T247" s="60"/>
      <c r="U247" s="60"/>
      <c r="V247" s="60"/>
      <c r="W247" s="60"/>
      <c r="X247" s="60"/>
      <c r="Y247" s="62"/>
      <c r="Z247" s="198"/>
      <c r="AA247" s="198"/>
      <c r="AB247" s="20">
        <f t="shared" si="35"/>
        <v>0</v>
      </c>
      <c r="AC247" s="204">
        <f t="shared" si="27"/>
        <v>0</v>
      </c>
      <c r="AD247" s="67">
        <f t="shared" si="36"/>
        <v>0</v>
      </c>
      <c r="AE247" t="str">
        <f t="shared" si="28"/>
        <v/>
      </c>
    </row>
    <row r="248" spans="1:31" ht="15.75" thickBot="1" x14ac:dyDescent="0.3">
      <c r="A248" s="23"/>
      <c r="B248" s="24"/>
      <c r="C248" s="25"/>
      <c r="D248" s="16">
        <v>0</v>
      </c>
      <c r="E248" s="182">
        <v>0.255</v>
      </c>
      <c r="F248" s="8">
        <f t="shared" si="37"/>
        <v>0</v>
      </c>
      <c r="G248" s="8">
        <f t="shared" si="38"/>
        <v>0</v>
      </c>
      <c r="H248" s="8">
        <f t="shared" si="39"/>
        <v>0</v>
      </c>
      <c r="I248" s="8">
        <f t="shared" si="32"/>
        <v>0</v>
      </c>
      <c r="J248" s="8">
        <f t="shared" si="33"/>
        <v>0</v>
      </c>
      <c r="K248" s="8">
        <f t="shared" si="34"/>
        <v>0</v>
      </c>
      <c r="L248" s="19">
        <f t="shared" si="26"/>
        <v>0</v>
      </c>
      <c r="M248" s="50"/>
      <c r="N248" s="60"/>
      <c r="O248" s="60"/>
      <c r="P248" s="60"/>
      <c r="Q248" s="60"/>
      <c r="R248" s="60"/>
      <c r="S248" s="60"/>
      <c r="T248" s="60"/>
      <c r="U248" s="60"/>
      <c r="V248" s="60"/>
      <c r="W248" s="60"/>
      <c r="X248" s="60"/>
      <c r="Y248" s="62"/>
      <c r="Z248" s="198"/>
      <c r="AA248" s="198"/>
      <c r="AB248" s="20">
        <f t="shared" si="35"/>
        <v>0</v>
      </c>
      <c r="AC248" s="204">
        <f t="shared" si="27"/>
        <v>0</v>
      </c>
      <c r="AD248" s="67">
        <f t="shared" si="36"/>
        <v>0</v>
      </c>
      <c r="AE248" t="str">
        <f t="shared" si="28"/>
        <v/>
      </c>
    </row>
    <row r="249" spans="1:31" ht="15.75" thickBot="1" x14ac:dyDescent="0.3">
      <c r="A249" s="23"/>
      <c r="B249" s="24"/>
      <c r="C249" s="25"/>
      <c r="D249" s="16">
        <v>0</v>
      </c>
      <c r="E249" s="182">
        <v>0.255</v>
      </c>
      <c r="F249" s="8">
        <f t="shared" si="37"/>
        <v>0</v>
      </c>
      <c r="G249" s="8">
        <f t="shared" si="38"/>
        <v>0</v>
      </c>
      <c r="H249" s="8">
        <f t="shared" si="39"/>
        <v>0</v>
      </c>
      <c r="I249" s="8">
        <f t="shared" si="32"/>
        <v>0</v>
      </c>
      <c r="J249" s="8">
        <f t="shared" si="33"/>
        <v>0</v>
      </c>
      <c r="K249" s="8">
        <f t="shared" si="34"/>
        <v>0</v>
      </c>
      <c r="L249" s="19">
        <f t="shared" si="26"/>
        <v>0</v>
      </c>
      <c r="M249" s="50"/>
      <c r="N249" s="60"/>
      <c r="O249" s="60"/>
      <c r="P249" s="60"/>
      <c r="Q249" s="60"/>
      <c r="R249" s="60"/>
      <c r="S249" s="60"/>
      <c r="T249" s="60"/>
      <c r="U249" s="60"/>
      <c r="V249" s="60"/>
      <c r="W249" s="60"/>
      <c r="X249" s="60"/>
      <c r="Y249" s="62"/>
      <c r="Z249" s="198"/>
      <c r="AA249" s="198"/>
      <c r="AB249" s="20">
        <f t="shared" si="35"/>
        <v>0</v>
      </c>
      <c r="AC249" s="204">
        <f t="shared" si="27"/>
        <v>0</v>
      </c>
      <c r="AD249" s="67">
        <f t="shared" si="36"/>
        <v>0</v>
      </c>
      <c r="AE249" t="str">
        <f t="shared" si="28"/>
        <v/>
      </c>
    </row>
    <row r="250" spans="1:31" ht="15.75" thickBot="1" x14ac:dyDescent="0.3">
      <c r="A250" s="23"/>
      <c r="B250" s="24"/>
      <c r="C250" s="25"/>
      <c r="D250" s="16">
        <v>0</v>
      </c>
      <c r="E250" s="182">
        <v>0.255</v>
      </c>
      <c r="F250" s="8">
        <f t="shared" si="37"/>
        <v>0</v>
      </c>
      <c r="G250" s="8">
        <f t="shared" si="38"/>
        <v>0</v>
      </c>
      <c r="H250" s="8">
        <f t="shared" si="39"/>
        <v>0</v>
      </c>
      <c r="I250" s="8">
        <f t="shared" si="32"/>
        <v>0</v>
      </c>
      <c r="J250" s="8">
        <f t="shared" si="33"/>
        <v>0</v>
      </c>
      <c r="K250" s="8">
        <f t="shared" si="34"/>
        <v>0</v>
      </c>
      <c r="L250" s="19">
        <f t="shared" si="26"/>
        <v>0</v>
      </c>
      <c r="M250" s="50"/>
      <c r="N250" s="60"/>
      <c r="O250" s="60"/>
      <c r="P250" s="60"/>
      <c r="Q250" s="60"/>
      <c r="R250" s="60"/>
      <c r="S250" s="60"/>
      <c r="T250" s="60"/>
      <c r="U250" s="60"/>
      <c r="V250" s="60"/>
      <c r="W250" s="60"/>
      <c r="X250" s="60"/>
      <c r="Y250" s="62"/>
      <c r="Z250" s="198"/>
      <c r="AA250" s="198"/>
      <c r="AB250" s="20">
        <f t="shared" si="35"/>
        <v>0</v>
      </c>
      <c r="AC250" s="204">
        <f t="shared" si="27"/>
        <v>0</v>
      </c>
      <c r="AD250" s="67">
        <f t="shared" si="36"/>
        <v>0</v>
      </c>
      <c r="AE250" t="str">
        <f t="shared" si="28"/>
        <v/>
      </c>
    </row>
    <row r="251" spans="1:31" ht="15.75" thickBot="1" x14ac:dyDescent="0.3">
      <c r="A251" s="23"/>
      <c r="B251" s="24"/>
      <c r="C251" s="25"/>
      <c r="D251" s="16">
        <v>0</v>
      </c>
      <c r="E251" s="182">
        <v>0.255</v>
      </c>
      <c r="F251" s="8">
        <f t="shared" si="37"/>
        <v>0</v>
      </c>
      <c r="G251" s="8">
        <f t="shared" si="38"/>
        <v>0</v>
      </c>
      <c r="H251" s="8">
        <f t="shared" si="39"/>
        <v>0</v>
      </c>
      <c r="I251" s="8">
        <f t="shared" si="32"/>
        <v>0</v>
      </c>
      <c r="J251" s="8">
        <f t="shared" si="33"/>
        <v>0</v>
      </c>
      <c r="K251" s="8">
        <f t="shared" si="34"/>
        <v>0</v>
      </c>
      <c r="L251" s="19">
        <f t="shared" si="26"/>
        <v>0</v>
      </c>
      <c r="M251" s="50"/>
      <c r="N251" s="60"/>
      <c r="O251" s="60"/>
      <c r="P251" s="60"/>
      <c r="Q251" s="60"/>
      <c r="R251" s="60"/>
      <c r="S251" s="60"/>
      <c r="T251" s="60"/>
      <c r="U251" s="60"/>
      <c r="V251" s="60"/>
      <c r="W251" s="60"/>
      <c r="X251" s="60"/>
      <c r="Y251" s="62"/>
      <c r="Z251" s="198"/>
      <c r="AA251" s="198"/>
      <c r="AB251" s="20">
        <f t="shared" si="35"/>
        <v>0</v>
      </c>
      <c r="AC251" s="204">
        <f t="shared" si="27"/>
        <v>0</v>
      </c>
      <c r="AD251" s="67">
        <f t="shared" si="36"/>
        <v>0</v>
      </c>
      <c r="AE251" t="str">
        <f t="shared" si="28"/>
        <v/>
      </c>
    </row>
    <row r="252" spans="1:31" ht="15.75" thickBot="1" x14ac:dyDescent="0.3">
      <c r="A252" s="23"/>
      <c r="B252" s="24"/>
      <c r="C252" s="25"/>
      <c r="D252" s="16">
        <v>0</v>
      </c>
      <c r="E252" s="182">
        <v>0.255</v>
      </c>
      <c r="F252" s="8">
        <f t="shared" si="37"/>
        <v>0</v>
      </c>
      <c r="G252" s="8">
        <f t="shared" si="38"/>
        <v>0</v>
      </c>
      <c r="H252" s="8">
        <f t="shared" si="39"/>
        <v>0</v>
      </c>
      <c r="I252" s="8">
        <f t="shared" si="32"/>
        <v>0</v>
      </c>
      <c r="J252" s="8">
        <f t="shared" si="33"/>
        <v>0</v>
      </c>
      <c r="K252" s="8">
        <f t="shared" si="34"/>
        <v>0</v>
      </c>
      <c r="L252" s="19">
        <f t="shared" si="26"/>
        <v>0</v>
      </c>
      <c r="M252" s="50"/>
      <c r="N252" s="60"/>
      <c r="O252" s="60"/>
      <c r="P252" s="60"/>
      <c r="Q252" s="60"/>
      <c r="R252" s="60"/>
      <c r="S252" s="60"/>
      <c r="T252" s="60"/>
      <c r="U252" s="60"/>
      <c r="V252" s="60"/>
      <c r="W252" s="60"/>
      <c r="X252" s="60"/>
      <c r="Y252" s="62"/>
      <c r="Z252" s="198"/>
      <c r="AA252" s="198"/>
      <c r="AB252" s="20">
        <f t="shared" si="35"/>
        <v>0</v>
      </c>
      <c r="AC252" s="204">
        <f t="shared" si="27"/>
        <v>0</v>
      </c>
      <c r="AD252" s="67">
        <f t="shared" si="36"/>
        <v>0</v>
      </c>
      <c r="AE252" t="str">
        <f t="shared" si="28"/>
        <v/>
      </c>
    </row>
    <row r="253" spans="1:31" ht="15.75" thickBot="1" x14ac:dyDescent="0.3">
      <c r="A253" s="23"/>
      <c r="B253" s="24"/>
      <c r="C253" s="25"/>
      <c r="D253" s="16">
        <v>0</v>
      </c>
      <c r="E253" s="182">
        <v>0.255</v>
      </c>
      <c r="F253" s="8">
        <f t="shared" si="37"/>
        <v>0</v>
      </c>
      <c r="G253" s="8">
        <f t="shared" si="38"/>
        <v>0</v>
      </c>
      <c r="H253" s="8">
        <f t="shared" si="39"/>
        <v>0</v>
      </c>
      <c r="I253" s="8">
        <f t="shared" si="32"/>
        <v>0</v>
      </c>
      <c r="J253" s="8">
        <f t="shared" si="33"/>
        <v>0</v>
      </c>
      <c r="K253" s="8">
        <f t="shared" si="34"/>
        <v>0</v>
      </c>
      <c r="L253" s="19">
        <f t="shared" si="26"/>
        <v>0</v>
      </c>
      <c r="M253" s="50"/>
      <c r="N253" s="60"/>
      <c r="O253" s="60"/>
      <c r="P253" s="60"/>
      <c r="Q253" s="60"/>
      <c r="R253" s="60"/>
      <c r="S253" s="60"/>
      <c r="T253" s="60"/>
      <c r="U253" s="60"/>
      <c r="V253" s="60"/>
      <c r="W253" s="60"/>
      <c r="X253" s="60"/>
      <c r="Y253" s="62"/>
      <c r="Z253" s="198"/>
      <c r="AA253" s="198"/>
      <c r="AB253" s="20">
        <f t="shared" si="35"/>
        <v>0</v>
      </c>
      <c r="AC253" s="204">
        <f t="shared" si="27"/>
        <v>0</v>
      </c>
      <c r="AD253" s="67">
        <f t="shared" si="36"/>
        <v>0</v>
      </c>
      <c r="AE253" t="str">
        <f t="shared" si="28"/>
        <v/>
      </c>
    </row>
    <row r="254" spans="1:31" ht="15.75" thickBot="1" x14ac:dyDescent="0.3">
      <c r="A254" s="23"/>
      <c r="B254" s="24"/>
      <c r="C254" s="25"/>
      <c r="D254" s="16">
        <v>0</v>
      </c>
      <c r="E254" s="182">
        <v>0.255</v>
      </c>
      <c r="F254" s="8">
        <f t="shared" si="37"/>
        <v>0</v>
      </c>
      <c r="G254" s="8">
        <f t="shared" si="38"/>
        <v>0</v>
      </c>
      <c r="H254" s="8">
        <f t="shared" si="39"/>
        <v>0</v>
      </c>
      <c r="I254" s="8">
        <f t="shared" si="32"/>
        <v>0</v>
      </c>
      <c r="J254" s="8">
        <f t="shared" si="33"/>
        <v>0</v>
      </c>
      <c r="K254" s="8">
        <f t="shared" si="34"/>
        <v>0</v>
      </c>
      <c r="L254" s="19">
        <f t="shared" si="26"/>
        <v>0</v>
      </c>
      <c r="M254" s="50"/>
      <c r="N254" s="60"/>
      <c r="O254" s="60"/>
      <c r="P254" s="60"/>
      <c r="Q254" s="60"/>
      <c r="R254" s="60"/>
      <c r="S254" s="60"/>
      <c r="T254" s="60"/>
      <c r="U254" s="60"/>
      <c r="V254" s="60"/>
      <c r="W254" s="60"/>
      <c r="X254" s="60"/>
      <c r="Y254" s="62"/>
      <c r="Z254" s="198"/>
      <c r="AA254" s="198"/>
      <c r="AB254" s="20">
        <f t="shared" si="35"/>
        <v>0</v>
      </c>
      <c r="AC254" s="204">
        <f t="shared" si="27"/>
        <v>0</v>
      </c>
      <c r="AD254" s="67">
        <f t="shared" si="36"/>
        <v>0</v>
      </c>
      <c r="AE254" t="str">
        <f t="shared" si="28"/>
        <v/>
      </c>
    </row>
    <row r="255" spans="1:31" ht="15.75" thickBot="1" x14ac:dyDescent="0.3">
      <c r="A255" s="23"/>
      <c r="B255" s="24"/>
      <c r="C255" s="25"/>
      <c r="D255" s="16">
        <v>0</v>
      </c>
      <c r="E255" s="182">
        <v>0.255</v>
      </c>
      <c r="F255" s="8">
        <f t="shared" si="37"/>
        <v>0</v>
      </c>
      <c r="G255" s="8">
        <f t="shared" si="38"/>
        <v>0</v>
      </c>
      <c r="H255" s="8">
        <f t="shared" si="39"/>
        <v>0</v>
      </c>
      <c r="I255" s="8">
        <f t="shared" si="32"/>
        <v>0</v>
      </c>
      <c r="J255" s="8">
        <f t="shared" si="33"/>
        <v>0</v>
      </c>
      <c r="K255" s="8">
        <f t="shared" si="34"/>
        <v>0</v>
      </c>
      <c r="L255" s="19">
        <f t="shared" si="26"/>
        <v>0</v>
      </c>
      <c r="M255" s="50"/>
      <c r="N255" s="60"/>
      <c r="O255" s="60"/>
      <c r="P255" s="60"/>
      <c r="Q255" s="60"/>
      <c r="R255" s="60"/>
      <c r="S255" s="60"/>
      <c r="T255" s="60"/>
      <c r="U255" s="60"/>
      <c r="V255" s="60"/>
      <c r="W255" s="60"/>
      <c r="X255" s="60"/>
      <c r="Y255" s="62"/>
      <c r="Z255" s="198"/>
      <c r="AA255" s="198"/>
      <c r="AB255" s="20">
        <f t="shared" si="35"/>
        <v>0</v>
      </c>
      <c r="AC255" s="204">
        <f t="shared" si="27"/>
        <v>0</v>
      </c>
      <c r="AD255" s="67">
        <f t="shared" si="36"/>
        <v>0</v>
      </c>
      <c r="AE255" t="str">
        <f t="shared" si="28"/>
        <v/>
      </c>
    </row>
    <row r="256" spans="1:31" ht="15.75" thickBot="1" x14ac:dyDescent="0.3">
      <c r="A256" s="23"/>
      <c r="B256" s="24"/>
      <c r="C256" s="25"/>
      <c r="D256" s="16">
        <v>0</v>
      </c>
      <c r="E256" s="182">
        <v>0.255</v>
      </c>
      <c r="F256" s="8">
        <f t="shared" si="37"/>
        <v>0</v>
      </c>
      <c r="G256" s="8">
        <f t="shared" si="38"/>
        <v>0</v>
      </c>
      <c r="H256" s="8">
        <f t="shared" si="39"/>
        <v>0</v>
      </c>
      <c r="I256" s="8">
        <f t="shared" si="32"/>
        <v>0</v>
      </c>
      <c r="J256" s="8">
        <f t="shared" si="33"/>
        <v>0</v>
      </c>
      <c r="K256" s="8">
        <f t="shared" si="34"/>
        <v>0</v>
      </c>
      <c r="L256" s="19">
        <f t="shared" si="26"/>
        <v>0</v>
      </c>
      <c r="M256" s="50"/>
      <c r="N256" s="60"/>
      <c r="O256" s="60"/>
      <c r="P256" s="60"/>
      <c r="Q256" s="60"/>
      <c r="R256" s="60"/>
      <c r="S256" s="60"/>
      <c r="T256" s="60"/>
      <c r="U256" s="60"/>
      <c r="V256" s="60"/>
      <c r="W256" s="60"/>
      <c r="X256" s="60"/>
      <c r="Y256" s="62"/>
      <c r="Z256" s="198"/>
      <c r="AA256" s="198"/>
      <c r="AB256" s="20">
        <f t="shared" si="35"/>
        <v>0</v>
      </c>
      <c r="AC256" s="204">
        <f t="shared" si="27"/>
        <v>0</v>
      </c>
      <c r="AD256" s="67">
        <f t="shared" si="36"/>
        <v>0</v>
      </c>
      <c r="AE256" t="str">
        <f t="shared" si="28"/>
        <v/>
      </c>
    </row>
    <row r="257" spans="1:31" ht="15.75" thickBot="1" x14ac:dyDescent="0.3">
      <c r="A257" s="23"/>
      <c r="B257" s="24"/>
      <c r="C257" s="25"/>
      <c r="D257" s="16">
        <v>0</v>
      </c>
      <c r="E257" s="182">
        <v>0.255</v>
      </c>
      <c r="F257" s="8">
        <f t="shared" si="37"/>
        <v>0</v>
      </c>
      <c r="G257" s="8">
        <f t="shared" si="38"/>
        <v>0</v>
      </c>
      <c r="H257" s="8">
        <f t="shared" si="39"/>
        <v>0</v>
      </c>
      <c r="I257" s="8">
        <f t="shared" si="32"/>
        <v>0</v>
      </c>
      <c r="J257" s="8">
        <f t="shared" si="33"/>
        <v>0</v>
      </c>
      <c r="K257" s="8">
        <f t="shared" si="34"/>
        <v>0</v>
      </c>
      <c r="L257" s="19">
        <f t="shared" si="26"/>
        <v>0</v>
      </c>
      <c r="M257" s="50"/>
      <c r="N257" s="60"/>
      <c r="O257" s="60"/>
      <c r="P257" s="60"/>
      <c r="Q257" s="60"/>
      <c r="R257" s="60"/>
      <c r="S257" s="60"/>
      <c r="T257" s="60"/>
      <c r="U257" s="60"/>
      <c r="V257" s="60"/>
      <c r="W257" s="60"/>
      <c r="X257" s="60"/>
      <c r="Y257" s="62"/>
      <c r="Z257" s="198"/>
      <c r="AA257" s="198"/>
      <c r="AB257" s="20">
        <f t="shared" si="35"/>
        <v>0</v>
      </c>
      <c r="AC257" s="204">
        <f t="shared" si="27"/>
        <v>0</v>
      </c>
      <c r="AD257" s="67">
        <f t="shared" si="36"/>
        <v>0</v>
      </c>
      <c r="AE257" t="str">
        <f t="shared" si="28"/>
        <v/>
      </c>
    </row>
    <row r="258" spans="1:31" ht="15.75" thickBot="1" x14ac:dyDescent="0.3">
      <c r="A258" s="23"/>
      <c r="B258" s="24"/>
      <c r="C258" s="25"/>
      <c r="D258" s="16">
        <v>0</v>
      </c>
      <c r="E258" s="182">
        <v>0.255</v>
      </c>
      <c r="F258" s="8">
        <f t="shared" si="37"/>
        <v>0</v>
      </c>
      <c r="G258" s="8">
        <f t="shared" si="38"/>
        <v>0</v>
      </c>
      <c r="H258" s="8">
        <f t="shared" si="39"/>
        <v>0</v>
      </c>
      <c r="I258" s="8">
        <f t="shared" si="32"/>
        <v>0</v>
      </c>
      <c r="J258" s="8">
        <f t="shared" si="33"/>
        <v>0</v>
      </c>
      <c r="K258" s="8">
        <f t="shared" si="34"/>
        <v>0</v>
      </c>
      <c r="L258" s="19">
        <f t="shared" si="26"/>
        <v>0</v>
      </c>
      <c r="M258" s="50"/>
      <c r="N258" s="60"/>
      <c r="O258" s="60"/>
      <c r="P258" s="60"/>
      <c r="Q258" s="60"/>
      <c r="R258" s="60"/>
      <c r="S258" s="60"/>
      <c r="T258" s="60"/>
      <c r="U258" s="60"/>
      <c r="V258" s="60"/>
      <c r="W258" s="60"/>
      <c r="X258" s="60"/>
      <c r="Y258" s="62"/>
      <c r="Z258" s="198"/>
      <c r="AA258" s="198"/>
      <c r="AB258" s="20">
        <f t="shared" si="35"/>
        <v>0</v>
      </c>
      <c r="AC258" s="204">
        <f t="shared" si="27"/>
        <v>0</v>
      </c>
      <c r="AD258" s="67">
        <f t="shared" si="36"/>
        <v>0</v>
      </c>
      <c r="AE258" t="str">
        <f t="shared" si="28"/>
        <v/>
      </c>
    </row>
    <row r="259" spans="1:31" ht="15.75" thickBot="1" x14ac:dyDescent="0.3">
      <c r="A259" s="23"/>
      <c r="B259" s="24"/>
      <c r="C259" s="25"/>
      <c r="D259" s="16">
        <v>0</v>
      </c>
      <c r="E259" s="182">
        <v>0.255</v>
      </c>
      <c r="F259" s="8">
        <f t="shared" si="37"/>
        <v>0</v>
      </c>
      <c r="G259" s="8">
        <f t="shared" si="38"/>
        <v>0</v>
      </c>
      <c r="H259" s="8">
        <f t="shared" si="39"/>
        <v>0</v>
      </c>
      <c r="I259" s="8">
        <f t="shared" si="32"/>
        <v>0</v>
      </c>
      <c r="J259" s="8">
        <f t="shared" si="33"/>
        <v>0</v>
      </c>
      <c r="K259" s="8">
        <f t="shared" si="34"/>
        <v>0</v>
      </c>
      <c r="L259" s="19">
        <f t="shared" si="26"/>
        <v>0</v>
      </c>
      <c r="M259" s="50"/>
      <c r="N259" s="60"/>
      <c r="O259" s="60"/>
      <c r="P259" s="60"/>
      <c r="Q259" s="60"/>
      <c r="R259" s="60"/>
      <c r="S259" s="60"/>
      <c r="T259" s="60"/>
      <c r="U259" s="60"/>
      <c r="V259" s="60"/>
      <c r="W259" s="60"/>
      <c r="X259" s="60"/>
      <c r="Y259" s="62"/>
      <c r="Z259" s="198"/>
      <c r="AA259" s="198"/>
      <c r="AB259" s="20">
        <f t="shared" si="35"/>
        <v>0</v>
      </c>
      <c r="AC259" s="204">
        <f t="shared" si="27"/>
        <v>0</v>
      </c>
      <c r="AD259" s="67">
        <f t="shared" si="36"/>
        <v>0</v>
      </c>
      <c r="AE259" t="str">
        <f t="shared" si="28"/>
        <v/>
      </c>
    </row>
    <row r="260" spans="1:31" ht="15.75" thickBot="1" x14ac:dyDescent="0.3">
      <c r="A260" s="23"/>
      <c r="B260" s="24"/>
      <c r="C260" s="25"/>
      <c r="D260" s="16">
        <v>0</v>
      </c>
      <c r="E260" s="182">
        <v>0.255</v>
      </c>
      <c r="F260" s="8">
        <f t="shared" si="37"/>
        <v>0</v>
      </c>
      <c r="G260" s="8">
        <f t="shared" si="38"/>
        <v>0</v>
      </c>
      <c r="H260" s="8">
        <f t="shared" si="39"/>
        <v>0</v>
      </c>
      <c r="I260" s="8">
        <f t="shared" si="32"/>
        <v>0</v>
      </c>
      <c r="J260" s="8">
        <f t="shared" si="33"/>
        <v>0</v>
      </c>
      <c r="K260" s="8">
        <f t="shared" si="34"/>
        <v>0</v>
      </c>
      <c r="L260" s="19">
        <f t="shared" si="26"/>
        <v>0</v>
      </c>
      <c r="M260" s="50"/>
      <c r="N260" s="60"/>
      <c r="O260" s="60"/>
      <c r="P260" s="60"/>
      <c r="Q260" s="60"/>
      <c r="R260" s="60"/>
      <c r="S260" s="60"/>
      <c r="T260" s="60"/>
      <c r="U260" s="60"/>
      <c r="V260" s="60"/>
      <c r="W260" s="60"/>
      <c r="X260" s="60"/>
      <c r="Y260" s="62"/>
      <c r="Z260" s="198"/>
      <c r="AA260" s="198"/>
      <c r="AB260" s="20">
        <f t="shared" si="35"/>
        <v>0</v>
      </c>
      <c r="AC260" s="204">
        <f t="shared" si="27"/>
        <v>0</v>
      </c>
      <c r="AD260" s="67">
        <f t="shared" si="36"/>
        <v>0</v>
      </c>
      <c r="AE260" t="str">
        <f t="shared" si="28"/>
        <v/>
      </c>
    </row>
    <row r="261" spans="1:31" ht="15.75" thickBot="1" x14ac:dyDescent="0.3">
      <c r="A261" s="23"/>
      <c r="B261" s="24"/>
      <c r="C261" s="25"/>
      <c r="D261" s="16">
        <v>0</v>
      </c>
      <c r="E261" s="182">
        <v>0.255</v>
      </c>
      <c r="F261" s="8">
        <f t="shared" si="37"/>
        <v>0</v>
      </c>
      <c r="G261" s="8">
        <f t="shared" si="38"/>
        <v>0</v>
      </c>
      <c r="H261" s="8">
        <f t="shared" si="39"/>
        <v>0</v>
      </c>
      <c r="I261" s="8">
        <f t="shared" si="32"/>
        <v>0</v>
      </c>
      <c r="J261" s="8">
        <f t="shared" si="33"/>
        <v>0</v>
      </c>
      <c r="K261" s="8">
        <f t="shared" si="34"/>
        <v>0</v>
      </c>
      <c r="L261" s="19">
        <f t="shared" si="26"/>
        <v>0</v>
      </c>
      <c r="M261" s="50"/>
      <c r="N261" s="60"/>
      <c r="O261" s="60"/>
      <c r="P261" s="60"/>
      <c r="Q261" s="60"/>
      <c r="R261" s="60"/>
      <c r="S261" s="60"/>
      <c r="T261" s="60"/>
      <c r="U261" s="60"/>
      <c r="V261" s="60"/>
      <c r="W261" s="60"/>
      <c r="X261" s="60"/>
      <c r="Y261" s="62"/>
      <c r="Z261" s="198"/>
      <c r="AA261" s="198"/>
      <c r="AB261" s="20">
        <f t="shared" si="35"/>
        <v>0</v>
      </c>
      <c r="AC261" s="204">
        <f t="shared" si="27"/>
        <v>0</v>
      </c>
      <c r="AD261" s="67">
        <f t="shared" si="36"/>
        <v>0</v>
      </c>
      <c r="AE261" t="str">
        <f t="shared" si="28"/>
        <v/>
      </c>
    </row>
    <row r="262" spans="1:31" ht="15.75" thickBot="1" x14ac:dyDescent="0.3">
      <c r="A262" s="23"/>
      <c r="B262" s="24"/>
      <c r="C262" s="25"/>
      <c r="D262" s="16">
        <v>0</v>
      </c>
      <c r="E262" s="182">
        <v>0.255</v>
      </c>
      <c r="F262" s="8">
        <f t="shared" si="37"/>
        <v>0</v>
      </c>
      <c r="G262" s="8">
        <f t="shared" si="38"/>
        <v>0</v>
      </c>
      <c r="H262" s="8">
        <f t="shared" si="39"/>
        <v>0</v>
      </c>
      <c r="I262" s="8">
        <f t="shared" si="32"/>
        <v>0</v>
      </c>
      <c r="J262" s="8">
        <f t="shared" si="33"/>
        <v>0</v>
      </c>
      <c r="K262" s="8">
        <f t="shared" si="34"/>
        <v>0</v>
      </c>
      <c r="L262" s="19">
        <f t="shared" ref="L262:L291" si="40">D262-(SUM(F262:K262))-SUM(N262:AA262)</f>
        <v>0</v>
      </c>
      <c r="M262" s="50"/>
      <c r="N262" s="60"/>
      <c r="O262" s="60"/>
      <c r="P262" s="60"/>
      <c r="Q262" s="60">
        <v>0</v>
      </c>
      <c r="R262" s="60"/>
      <c r="S262" s="60"/>
      <c r="T262" s="60"/>
      <c r="U262" s="60"/>
      <c r="V262" s="60"/>
      <c r="W262" s="60"/>
      <c r="X262" s="60"/>
      <c r="Y262" s="62"/>
      <c r="Z262" s="198"/>
      <c r="AA262" s="198"/>
      <c r="AB262" s="20">
        <f t="shared" si="35"/>
        <v>0</v>
      </c>
      <c r="AC262" s="204">
        <f t="shared" si="27"/>
        <v>0</v>
      </c>
      <c r="AD262" s="67">
        <f t="shared" si="36"/>
        <v>0</v>
      </c>
      <c r="AE262" t="str">
        <f t="shared" si="28"/>
        <v/>
      </c>
    </row>
    <row r="263" spans="1:31" ht="15.75" thickBot="1" x14ac:dyDescent="0.3">
      <c r="A263" s="23"/>
      <c r="B263" s="24"/>
      <c r="C263" s="25"/>
      <c r="D263" s="16">
        <v>0</v>
      </c>
      <c r="E263" s="182">
        <v>0.255</v>
      </c>
      <c r="F263" s="8">
        <f t="shared" si="37"/>
        <v>0</v>
      </c>
      <c r="G263" s="8">
        <f t="shared" si="38"/>
        <v>0</v>
      </c>
      <c r="H263" s="8">
        <f t="shared" si="39"/>
        <v>0</v>
      </c>
      <c r="I263" s="8">
        <f t="shared" si="32"/>
        <v>0</v>
      </c>
      <c r="J263" s="8">
        <f t="shared" si="33"/>
        <v>0</v>
      </c>
      <c r="K263" s="8">
        <f t="shared" si="34"/>
        <v>0</v>
      </c>
      <c r="L263" s="19">
        <f t="shared" si="40"/>
        <v>0</v>
      </c>
      <c r="M263" s="50"/>
      <c r="N263" s="60"/>
      <c r="O263" s="60"/>
      <c r="P263" s="60"/>
      <c r="Q263" s="60"/>
      <c r="R263" s="60"/>
      <c r="S263" s="60"/>
      <c r="T263" s="60"/>
      <c r="U263" s="60"/>
      <c r="V263" s="60"/>
      <c r="W263" s="60"/>
      <c r="X263" s="60"/>
      <c r="Y263" s="62"/>
      <c r="Z263" s="198"/>
      <c r="AA263" s="198"/>
      <c r="AB263" s="20">
        <f t="shared" si="35"/>
        <v>0</v>
      </c>
      <c r="AC263" s="204">
        <f t="shared" ref="AC263:AC291" si="41">IF(D263&gt;0,SUM(N263:AA263),0)</f>
        <v>0</v>
      </c>
      <c r="AD263" s="67">
        <f t="shared" si="36"/>
        <v>0</v>
      </c>
      <c r="AE263" t="str">
        <f t="shared" ref="AE263:AE291" si="42">IF(SUM(N263:AA263)&lt;L263,"Kirjaus kesken",IF(SUM(N263:Z263,F263:K263)&gt;(D263+0.1),"Kirjauksessa näppäilyvirhe, yhteisumma ei täsmää",IF(L263&gt;0.1,"Kirjaus kesken","")))</f>
        <v/>
      </c>
    </row>
    <row r="264" spans="1:31" ht="15.75" thickBot="1" x14ac:dyDescent="0.3">
      <c r="A264" s="23"/>
      <c r="B264" s="24"/>
      <c r="C264" s="25"/>
      <c r="D264" s="16">
        <v>0</v>
      </c>
      <c r="E264" s="182">
        <v>0.255</v>
      </c>
      <c r="F264" s="8">
        <f t="shared" si="37"/>
        <v>0</v>
      </c>
      <c r="G264" s="8">
        <f t="shared" si="38"/>
        <v>0</v>
      </c>
      <c r="H264" s="8">
        <f t="shared" si="39"/>
        <v>0</v>
      </c>
      <c r="I264" s="8">
        <f t="shared" si="32"/>
        <v>0</v>
      </c>
      <c r="J264" s="8">
        <f t="shared" si="33"/>
        <v>0</v>
      </c>
      <c r="K264" s="8">
        <f t="shared" si="34"/>
        <v>0</v>
      </c>
      <c r="L264" s="19">
        <f t="shared" si="40"/>
        <v>0</v>
      </c>
      <c r="M264" s="50"/>
      <c r="N264" s="60"/>
      <c r="O264" s="60"/>
      <c r="P264" s="60"/>
      <c r="Q264" s="60"/>
      <c r="R264" s="60"/>
      <c r="S264" s="60"/>
      <c r="T264" s="60"/>
      <c r="U264" s="60"/>
      <c r="V264" s="60"/>
      <c r="W264" s="60"/>
      <c r="X264" s="60"/>
      <c r="Y264" s="62"/>
      <c r="Z264" s="198"/>
      <c r="AA264" s="198"/>
      <c r="AB264" s="20">
        <f t="shared" si="35"/>
        <v>0</v>
      </c>
      <c r="AC264" s="204">
        <f t="shared" si="41"/>
        <v>0</v>
      </c>
      <c r="AD264" s="67">
        <f t="shared" si="36"/>
        <v>0</v>
      </c>
      <c r="AE264" t="str">
        <f t="shared" si="42"/>
        <v/>
      </c>
    </row>
    <row r="265" spans="1:31" ht="15.75" thickBot="1" x14ac:dyDescent="0.3">
      <c r="A265" s="23"/>
      <c r="B265" s="24"/>
      <c r="C265" s="25"/>
      <c r="D265" s="16">
        <v>0</v>
      </c>
      <c r="E265" s="182">
        <v>0.255</v>
      </c>
      <c r="F265" s="8">
        <f t="shared" si="37"/>
        <v>0</v>
      </c>
      <c r="G265" s="8">
        <f t="shared" si="38"/>
        <v>0</v>
      </c>
      <c r="H265" s="8">
        <f t="shared" si="39"/>
        <v>0</v>
      </c>
      <c r="I265" s="8">
        <f t="shared" si="32"/>
        <v>0</v>
      </c>
      <c r="J265" s="8">
        <f t="shared" si="33"/>
        <v>0</v>
      </c>
      <c r="K265" s="8">
        <f t="shared" si="34"/>
        <v>0</v>
      </c>
      <c r="L265" s="19">
        <f t="shared" si="40"/>
        <v>0</v>
      </c>
      <c r="M265" s="50"/>
      <c r="N265" s="60"/>
      <c r="O265" s="60"/>
      <c r="P265" s="60"/>
      <c r="Q265" s="60"/>
      <c r="R265" s="60"/>
      <c r="S265" s="60"/>
      <c r="T265" s="60"/>
      <c r="U265" s="60"/>
      <c r="V265" s="60"/>
      <c r="W265" s="60"/>
      <c r="X265" s="60"/>
      <c r="Y265" s="62"/>
      <c r="Z265" s="198"/>
      <c r="AA265" s="198"/>
      <c r="AB265" s="20">
        <f t="shared" si="35"/>
        <v>0</v>
      </c>
      <c r="AC265" s="204">
        <f t="shared" si="41"/>
        <v>0</v>
      </c>
      <c r="AD265" s="67">
        <f t="shared" si="36"/>
        <v>0</v>
      </c>
      <c r="AE265" t="str">
        <f t="shared" si="42"/>
        <v/>
      </c>
    </row>
    <row r="266" spans="1:31" ht="15.75" thickBot="1" x14ac:dyDescent="0.3">
      <c r="A266" s="23"/>
      <c r="B266" s="24"/>
      <c r="C266" s="25"/>
      <c r="D266" s="16">
        <v>0</v>
      </c>
      <c r="E266" s="182">
        <v>0.255</v>
      </c>
      <c r="F266" s="8">
        <f t="shared" si="37"/>
        <v>0</v>
      </c>
      <c r="G266" s="8">
        <f t="shared" si="38"/>
        <v>0</v>
      </c>
      <c r="H266" s="8">
        <f t="shared" si="39"/>
        <v>0</v>
      </c>
      <c r="I266" s="8">
        <f t="shared" si="32"/>
        <v>0</v>
      </c>
      <c r="J266" s="8">
        <f t="shared" si="33"/>
        <v>0</v>
      </c>
      <c r="K266" s="8">
        <f t="shared" si="34"/>
        <v>0</v>
      </c>
      <c r="L266" s="19">
        <f t="shared" si="40"/>
        <v>0</v>
      </c>
      <c r="M266" s="50"/>
      <c r="N266" s="60"/>
      <c r="O266" s="60"/>
      <c r="P266" s="60"/>
      <c r="Q266" s="60"/>
      <c r="R266" s="60"/>
      <c r="S266" s="60"/>
      <c r="T266" s="60"/>
      <c r="U266" s="60"/>
      <c r="V266" s="60"/>
      <c r="W266" s="60"/>
      <c r="X266" s="60"/>
      <c r="Y266" s="62"/>
      <c r="Z266" s="198"/>
      <c r="AA266" s="198"/>
      <c r="AB266" s="20">
        <f t="shared" si="35"/>
        <v>0</v>
      </c>
      <c r="AC266" s="204">
        <f t="shared" si="41"/>
        <v>0</v>
      </c>
      <c r="AD266" s="67">
        <f t="shared" si="36"/>
        <v>0</v>
      </c>
      <c r="AE266" t="str">
        <f t="shared" si="42"/>
        <v/>
      </c>
    </row>
    <row r="267" spans="1:31" ht="15.75" thickBot="1" x14ac:dyDescent="0.3">
      <c r="A267" s="23"/>
      <c r="B267" s="24"/>
      <c r="C267" s="25"/>
      <c r="D267" s="16">
        <v>0</v>
      </c>
      <c r="E267" s="182">
        <v>0.255</v>
      </c>
      <c r="F267" s="8">
        <f t="shared" si="37"/>
        <v>0</v>
      </c>
      <c r="G267" s="8">
        <f t="shared" si="38"/>
        <v>0</v>
      </c>
      <c r="H267" s="8">
        <f t="shared" si="39"/>
        <v>0</v>
      </c>
      <c r="I267" s="8">
        <f t="shared" si="32"/>
        <v>0</v>
      </c>
      <c r="J267" s="8">
        <f t="shared" si="33"/>
        <v>0</v>
      </c>
      <c r="K267" s="8">
        <f t="shared" si="34"/>
        <v>0</v>
      </c>
      <c r="L267" s="19">
        <f t="shared" si="40"/>
        <v>0</v>
      </c>
      <c r="M267" s="50"/>
      <c r="N267" s="60"/>
      <c r="O267" s="60"/>
      <c r="P267" s="60"/>
      <c r="Q267" s="60"/>
      <c r="R267" s="60"/>
      <c r="S267" s="60"/>
      <c r="T267" s="60"/>
      <c r="U267" s="60"/>
      <c r="V267" s="60"/>
      <c r="W267" s="60"/>
      <c r="X267" s="60"/>
      <c r="Y267" s="62"/>
      <c r="Z267" s="198"/>
      <c r="AA267" s="198"/>
      <c r="AB267" s="20">
        <f t="shared" si="35"/>
        <v>0</v>
      </c>
      <c r="AC267" s="204">
        <f t="shared" si="41"/>
        <v>0</v>
      </c>
      <c r="AD267" s="67">
        <f t="shared" si="36"/>
        <v>0</v>
      </c>
      <c r="AE267" t="str">
        <f t="shared" si="42"/>
        <v/>
      </c>
    </row>
    <row r="268" spans="1:31" ht="15.75" thickBot="1" x14ac:dyDescent="0.3">
      <c r="A268" s="23"/>
      <c r="B268" s="24"/>
      <c r="C268" s="25"/>
      <c r="D268" s="16">
        <v>0</v>
      </c>
      <c r="E268" s="182">
        <v>0.255</v>
      </c>
      <c r="F268" s="8">
        <f t="shared" si="37"/>
        <v>0</v>
      </c>
      <c r="G268" s="8">
        <f t="shared" si="38"/>
        <v>0</v>
      </c>
      <c r="H268" s="8">
        <f t="shared" si="39"/>
        <v>0</v>
      </c>
      <c r="I268" s="8">
        <f t="shared" si="32"/>
        <v>0</v>
      </c>
      <c r="J268" s="8">
        <f t="shared" si="33"/>
        <v>0</v>
      </c>
      <c r="K268" s="8">
        <f t="shared" si="34"/>
        <v>0</v>
      </c>
      <c r="L268" s="19">
        <f t="shared" si="40"/>
        <v>0</v>
      </c>
      <c r="M268" s="50"/>
      <c r="N268" s="60"/>
      <c r="O268" s="60"/>
      <c r="P268" s="60"/>
      <c r="Q268" s="60"/>
      <c r="R268" s="60"/>
      <c r="S268" s="60"/>
      <c r="T268" s="60"/>
      <c r="U268" s="60"/>
      <c r="V268" s="60"/>
      <c r="W268" s="60"/>
      <c r="X268" s="60"/>
      <c r="Y268" s="62"/>
      <c r="Z268" s="198"/>
      <c r="AA268" s="198"/>
      <c r="AB268" s="20">
        <f t="shared" si="35"/>
        <v>0</v>
      </c>
      <c r="AC268" s="204">
        <f t="shared" si="41"/>
        <v>0</v>
      </c>
      <c r="AD268" s="67">
        <f t="shared" si="36"/>
        <v>0</v>
      </c>
      <c r="AE268" t="str">
        <f t="shared" si="42"/>
        <v/>
      </c>
    </row>
    <row r="269" spans="1:31" ht="15.75" thickBot="1" x14ac:dyDescent="0.3">
      <c r="A269" s="23"/>
      <c r="B269" s="24"/>
      <c r="C269" s="25"/>
      <c r="D269" s="16">
        <v>0</v>
      </c>
      <c r="E269" s="182">
        <v>0.255</v>
      </c>
      <c r="F269" s="8">
        <f t="shared" si="37"/>
        <v>0</v>
      </c>
      <c r="G269" s="8">
        <f t="shared" si="38"/>
        <v>0</v>
      </c>
      <c r="H269" s="8">
        <f t="shared" si="39"/>
        <v>0</v>
      </c>
      <c r="I269" s="8">
        <f t="shared" si="32"/>
        <v>0</v>
      </c>
      <c r="J269" s="8">
        <f t="shared" si="33"/>
        <v>0</v>
      </c>
      <c r="K269" s="8">
        <f t="shared" si="34"/>
        <v>0</v>
      </c>
      <c r="L269" s="19">
        <f t="shared" si="40"/>
        <v>0</v>
      </c>
      <c r="M269" s="50"/>
      <c r="N269" s="60"/>
      <c r="O269" s="60"/>
      <c r="P269" s="60"/>
      <c r="Q269" s="60"/>
      <c r="R269" s="60"/>
      <c r="S269" s="60"/>
      <c r="T269" s="60"/>
      <c r="U269" s="60"/>
      <c r="V269" s="60"/>
      <c r="W269" s="60"/>
      <c r="X269" s="60"/>
      <c r="Y269" s="62"/>
      <c r="Z269" s="198"/>
      <c r="AA269" s="198"/>
      <c r="AB269" s="20">
        <f t="shared" si="35"/>
        <v>0</v>
      </c>
      <c r="AC269" s="204">
        <f t="shared" si="41"/>
        <v>0</v>
      </c>
      <c r="AD269" s="67">
        <f t="shared" si="36"/>
        <v>0</v>
      </c>
      <c r="AE269" t="str">
        <f t="shared" si="42"/>
        <v/>
      </c>
    </row>
    <row r="270" spans="1:31" ht="15.75" thickBot="1" x14ac:dyDescent="0.3">
      <c r="A270" s="23"/>
      <c r="B270" s="24"/>
      <c r="C270" s="25"/>
      <c r="D270" s="16">
        <v>0</v>
      </c>
      <c r="E270" s="182">
        <v>0.255</v>
      </c>
      <c r="F270" s="8">
        <f t="shared" si="37"/>
        <v>0</v>
      </c>
      <c r="G270" s="8">
        <f t="shared" si="38"/>
        <v>0</v>
      </c>
      <c r="H270" s="8">
        <f t="shared" si="39"/>
        <v>0</v>
      </c>
      <c r="I270" s="8">
        <f t="shared" si="32"/>
        <v>0</v>
      </c>
      <c r="J270" s="8">
        <f t="shared" si="33"/>
        <v>0</v>
      </c>
      <c r="K270" s="8">
        <f t="shared" si="34"/>
        <v>0</v>
      </c>
      <c r="L270" s="19">
        <f t="shared" si="40"/>
        <v>0</v>
      </c>
      <c r="M270" s="50"/>
      <c r="N270" s="60"/>
      <c r="O270" s="60"/>
      <c r="P270" s="60"/>
      <c r="Q270" s="60"/>
      <c r="R270" s="60"/>
      <c r="S270" s="60"/>
      <c r="T270" s="60"/>
      <c r="U270" s="60"/>
      <c r="V270" s="60"/>
      <c r="W270" s="60"/>
      <c r="X270" s="60"/>
      <c r="Y270" s="62"/>
      <c r="Z270" s="198"/>
      <c r="AA270" s="198"/>
      <c r="AB270" s="20">
        <f t="shared" si="35"/>
        <v>0</v>
      </c>
      <c r="AC270" s="204">
        <f t="shared" si="41"/>
        <v>0</v>
      </c>
      <c r="AD270" s="67">
        <f t="shared" si="36"/>
        <v>0</v>
      </c>
      <c r="AE270" t="str">
        <f t="shared" si="42"/>
        <v/>
      </c>
    </row>
    <row r="271" spans="1:31" ht="15.75" thickBot="1" x14ac:dyDescent="0.3">
      <c r="A271" s="23"/>
      <c r="B271" s="24"/>
      <c r="C271" s="25"/>
      <c r="D271" s="16">
        <v>0</v>
      </c>
      <c r="E271" s="182">
        <v>0.255</v>
      </c>
      <c r="F271" s="8">
        <f t="shared" si="37"/>
        <v>0</v>
      </c>
      <c r="G271" s="8">
        <f t="shared" si="38"/>
        <v>0</v>
      </c>
      <c r="H271" s="8">
        <f t="shared" si="39"/>
        <v>0</v>
      </c>
      <c r="I271" s="8">
        <f t="shared" si="32"/>
        <v>0</v>
      </c>
      <c r="J271" s="8">
        <f t="shared" si="33"/>
        <v>0</v>
      </c>
      <c r="K271" s="8">
        <f t="shared" si="34"/>
        <v>0</v>
      </c>
      <c r="L271" s="19">
        <f t="shared" si="40"/>
        <v>0</v>
      </c>
      <c r="M271" s="50"/>
      <c r="N271" s="60"/>
      <c r="O271" s="60"/>
      <c r="P271" s="60"/>
      <c r="Q271" s="60"/>
      <c r="R271" s="60"/>
      <c r="S271" s="60"/>
      <c r="T271" s="60"/>
      <c r="U271" s="60"/>
      <c r="V271" s="60"/>
      <c r="W271" s="60"/>
      <c r="X271" s="60"/>
      <c r="Y271" s="62"/>
      <c r="Z271" s="198"/>
      <c r="AA271" s="198"/>
      <c r="AB271" s="20">
        <f t="shared" si="35"/>
        <v>0</v>
      </c>
      <c r="AC271" s="204">
        <f t="shared" si="41"/>
        <v>0</v>
      </c>
      <c r="AD271" s="67">
        <f t="shared" si="36"/>
        <v>0</v>
      </c>
      <c r="AE271" t="str">
        <f t="shared" si="42"/>
        <v/>
      </c>
    </row>
    <row r="272" spans="1:31" ht="15.75" thickBot="1" x14ac:dyDescent="0.3">
      <c r="A272" s="23"/>
      <c r="B272" s="24"/>
      <c r="C272" s="25"/>
      <c r="D272" s="16">
        <v>0</v>
      </c>
      <c r="E272" s="182">
        <v>0.255</v>
      </c>
      <c r="F272" s="8">
        <f t="shared" si="37"/>
        <v>0</v>
      </c>
      <c r="G272" s="8">
        <f t="shared" si="38"/>
        <v>0</v>
      </c>
      <c r="H272" s="8">
        <f t="shared" si="39"/>
        <v>0</v>
      </c>
      <c r="I272" s="8">
        <f t="shared" si="32"/>
        <v>0</v>
      </c>
      <c r="J272" s="8">
        <f t="shared" si="33"/>
        <v>0</v>
      </c>
      <c r="K272" s="8">
        <f t="shared" si="34"/>
        <v>0</v>
      </c>
      <c r="L272" s="19">
        <f t="shared" si="40"/>
        <v>0</v>
      </c>
      <c r="M272" s="50"/>
      <c r="N272" s="60"/>
      <c r="O272" s="60"/>
      <c r="P272" s="60"/>
      <c r="Q272" s="60"/>
      <c r="R272" s="60"/>
      <c r="S272" s="60"/>
      <c r="T272" s="60"/>
      <c r="U272" s="60"/>
      <c r="V272" s="60"/>
      <c r="W272" s="60"/>
      <c r="X272" s="60"/>
      <c r="Y272" s="62"/>
      <c r="Z272" s="198"/>
      <c r="AA272" s="198"/>
      <c r="AB272" s="20">
        <f t="shared" si="35"/>
        <v>0</v>
      </c>
      <c r="AC272" s="204">
        <f t="shared" si="41"/>
        <v>0</v>
      </c>
      <c r="AD272" s="67">
        <f t="shared" si="36"/>
        <v>0</v>
      </c>
      <c r="AE272" t="str">
        <f t="shared" si="42"/>
        <v/>
      </c>
    </row>
    <row r="273" spans="1:31" ht="15.75" thickBot="1" x14ac:dyDescent="0.3">
      <c r="A273" s="23"/>
      <c r="B273" s="24"/>
      <c r="C273" s="25"/>
      <c r="D273" s="16">
        <v>0</v>
      </c>
      <c r="E273" s="182">
        <v>0.255</v>
      </c>
      <c r="F273" s="8">
        <f t="shared" si="37"/>
        <v>0</v>
      </c>
      <c r="G273" s="8">
        <f t="shared" si="38"/>
        <v>0</v>
      </c>
      <c r="H273" s="8">
        <f t="shared" si="39"/>
        <v>0</v>
      </c>
      <c r="I273" s="8">
        <f t="shared" si="32"/>
        <v>0</v>
      </c>
      <c r="J273" s="8">
        <f t="shared" si="33"/>
        <v>0</v>
      </c>
      <c r="K273" s="8">
        <f t="shared" si="34"/>
        <v>0</v>
      </c>
      <c r="L273" s="19">
        <f t="shared" si="40"/>
        <v>0</v>
      </c>
      <c r="M273" s="50"/>
      <c r="N273" s="60"/>
      <c r="O273" s="60"/>
      <c r="P273" s="60"/>
      <c r="Q273" s="60"/>
      <c r="R273" s="60"/>
      <c r="S273" s="60"/>
      <c r="T273" s="60"/>
      <c r="U273" s="60"/>
      <c r="V273" s="60"/>
      <c r="W273" s="60"/>
      <c r="X273" s="60"/>
      <c r="Y273" s="62"/>
      <c r="Z273" s="198"/>
      <c r="AA273" s="198"/>
      <c r="AB273" s="20">
        <f t="shared" si="35"/>
        <v>0</v>
      </c>
      <c r="AC273" s="204">
        <f t="shared" si="41"/>
        <v>0</v>
      </c>
      <c r="AD273" s="67">
        <f t="shared" si="36"/>
        <v>0</v>
      </c>
      <c r="AE273" t="str">
        <f t="shared" si="42"/>
        <v/>
      </c>
    </row>
    <row r="274" spans="1:31" ht="15.75" thickBot="1" x14ac:dyDescent="0.3">
      <c r="A274" s="23"/>
      <c r="B274" s="24"/>
      <c r="C274" s="25"/>
      <c r="D274" s="16">
        <v>0</v>
      </c>
      <c r="E274" s="182">
        <v>0.255</v>
      </c>
      <c r="F274" s="8">
        <f t="shared" si="37"/>
        <v>0</v>
      </c>
      <c r="G274" s="8">
        <f t="shared" si="38"/>
        <v>0</v>
      </c>
      <c r="H274" s="8">
        <f t="shared" si="39"/>
        <v>0</v>
      </c>
      <c r="I274" s="8">
        <f t="shared" si="32"/>
        <v>0</v>
      </c>
      <c r="J274" s="8">
        <f t="shared" si="33"/>
        <v>0</v>
      </c>
      <c r="K274" s="8">
        <f t="shared" si="34"/>
        <v>0</v>
      </c>
      <c r="L274" s="19">
        <f t="shared" si="40"/>
        <v>0</v>
      </c>
      <c r="M274" s="50"/>
      <c r="N274" s="60"/>
      <c r="O274" s="60"/>
      <c r="P274" s="60"/>
      <c r="Q274" s="60"/>
      <c r="R274" s="60"/>
      <c r="S274" s="60"/>
      <c r="T274" s="60"/>
      <c r="U274" s="60"/>
      <c r="V274" s="60"/>
      <c r="W274" s="60"/>
      <c r="X274" s="60"/>
      <c r="Y274" s="62"/>
      <c r="Z274" s="198"/>
      <c r="AA274" s="198"/>
      <c r="AB274" s="20">
        <f t="shared" si="35"/>
        <v>0</v>
      </c>
      <c r="AC274" s="204">
        <f t="shared" si="41"/>
        <v>0</v>
      </c>
      <c r="AD274" s="67">
        <f t="shared" si="36"/>
        <v>0</v>
      </c>
      <c r="AE274" t="str">
        <f t="shared" si="42"/>
        <v/>
      </c>
    </row>
    <row r="275" spans="1:31" ht="15.75" thickBot="1" x14ac:dyDescent="0.3">
      <c r="A275" s="23"/>
      <c r="B275" s="24"/>
      <c r="C275" s="25"/>
      <c r="D275" s="16">
        <v>0</v>
      </c>
      <c r="E275" s="182">
        <v>0.255</v>
      </c>
      <c r="F275" s="8">
        <f t="shared" ref="F275:F286" si="43">IF(AND($D275&gt;0,$E275=$F$4),($D275-($D275/(100%+$F$4)/100%)),0)</f>
        <v>0</v>
      </c>
      <c r="G275" s="8">
        <f t="shared" ref="G275:G286" si="44">IF(AND($D275&gt;0,$E275=$G$4),($D275-($D275/(100%+$G$4)/100%)),0)</f>
        <v>0</v>
      </c>
      <c r="H275" s="8">
        <f t="shared" ref="H275:H286" si="45">IF(AND($D275&gt;0,$E275=$H$4),($D275-($D275/(100%+$H$4)/100%)),0)</f>
        <v>0</v>
      </c>
      <c r="I275" s="8">
        <f t="shared" si="32"/>
        <v>0</v>
      </c>
      <c r="J275" s="8">
        <f t="shared" si="33"/>
        <v>0</v>
      </c>
      <c r="K275" s="8">
        <f t="shared" si="34"/>
        <v>0</v>
      </c>
      <c r="L275" s="19">
        <f t="shared" si="40"/>
        <v>0</v>
      </c>
      <c r="M275" s="50"/>
      <c r="N275" s="60"/>
      <c r="O275" s="60"/>
      <c r="P275" s="60"/>
      <c r="Q275" s="60"/>
      <c r="R275" s="60"/>
      <c r="S275" s="60"/>
      <c r="T275" s="60"/>
      <c r="U275" s="60"/>
      <c r="V275" s="60"/>
      <c r="W275" s="60"/>
      <c r="X275" s="60"/>
      <c r="Y275" s="62"/>
      <c r="Z275" s="198"/>
      <c r="AA275" s="198"/>
      <c r="AB275" s="20">
        <f t="shared" si="35"/>
        <v>0</v>
      </c>
      <c r="AC275" s="204">
        <f t="shared" si="41"/>
        <v>0</v>
      </c>
      <c r="AD275" s="67">
        <f t="shared" si="36"/>
        <v>0</v>
      </c>
      <c r="AE275" t="str">
        <f t="shared" si="42"/>
        <v/>
      </c>
    </row>
    <row r="276" spans="1:31" ht="15.75" thickBot="1" x14ac:dyDescent="0.3">
      <c r="A276" s="23"/>
      <c r="B276" s="24"/>
      <c r="C276" s="25"/>
      <c r="D276" s="16">
        <v>0</v>
      </c>
      <c r="E276" s="182">
        <v>0.255</v>
      </c>
      <c r="F276" s="8">
        <f t="shared" si="43"/>
        <v>0</v>
      </c>
      <c r="G276" s="8">
        <f t="shared" si="44"/>
        <v>0</v>
      </c>
      <c r="H276" s="8">
        <f t="shared" si="45"/>
        <v>0</v>
      </c>
      <c r="I276" s="8">
        <f t="shared" ref="I276:I286" si="46">IF(AND($D276&gt;0,$E276=$I$4),($D276-($D276/(100%+$I$4)/100%)),0)</f>
        <v>0</v>
      </c>
      <c r="J276" s="8">
        <f t="shared" ref="J276:J286" si="47">IF(AND($D276&gt;0,$E276=$J$4),($D276-($D276/(100%+$J$4)/100%)),0)</f>
        <v>0</v>
      </c>
      <c r="K276" s="8">
        <f t="shared" ref="K276:K286" si="48">IF(AND($D276&gt;0,$E276=$K$4),($D276-($D276/(100%+$K$4)/100%)),0)</f>
        <v>0</v>
      </c>
      <c r="L276" s="19">
        <f t="shared" si="40"/>
        <v>0</v>
      </c>
      <c r="M276" s="50"/>
      <c r="N276" s="60"/>
      <c r="O276" s="60"/>
      <c r="P276" s="60"/>
      <c r="Q276" s="60"/>
      <c r="R276" s="60"/>
      <c r="S276" s="60"/>
      <c r="T276" s="60"/>
      <c r="U276" s="60"/>
      <c r="V276" s="60"/>
      <c r="W276" s="60"/>
      <c r="X276" s="60"/>
      <c r="Y276" s="62"/>
      <c r="Z276" s="198"/>
      <c r="AA276" s="198"/>
      <c r="AB276" s="20">
        <f t="shared" ref="AB276:AB286" si="49">D276-SUM(F276:K276)</f>
        <v>0</v>
      </c>
      <c r="AC276" s="204">
        <f t="shared" si="41"/>
        <v>0</v>
      </c>
      <c r="AD276" s="67">
        <f t="shared" ref="AD276:AD286" si="50">SUM(F276:K276)</f>
        <v>0</v>
      </c>
      <c r="AE276" t="str">
        <f t="shared" si="42"/>
        <v/>
      </c>
    </row>
    <row r="277" spans="1:31" ht="15.75" thickBot="1" x14ac:dyDescent="0.3">
      <c r="A277" s="23"/>
      <c r="B277" s="24"/>
      <c r="C277" s="25"/>
      <c r="D277" s="16">
        <v>0</v>
      </c>
      <c r="E277" s="182">
        <v>0.255</v>
      </c>
      <c r="F277" s="8">
        <f t="shared" si="43"/>
        <v>0</v>
      </c>
      <c r="G277" s="8">
        <f t="shared" si="44"/>
        <v>0</v>
      </c>
      <c r="H277" s="8">
        <f t="shared" si="45"/>
        <v>0</v>
      </c>
      <c r="I277" s="8">
        <f t="shared" si="46"/>
        <v>0</v>
      </c>
      <c r="J277" s="8">
        <f t="shared" si="47"/>
        <v>0</v>
      </c>
      <c r="K277" s="8">
        <f t="shared" si="48"/>
        <v>0</v>
      </c>
      <c r="L277" s="19">
        <f t="shared" si="40"/>
        <v>0</v>
      </c>
      <c r="M277" s="50"/>
      <c r="N277" s="60"/>
      <c r="O277" s="60"/>
      <c r="P277" s="60"/>
      <c r="Q277" s="60"/>
      <c r="R277" s="60"/>
      <c r="S277" s="60"/>
      <c r="T277" s="60"/>
      <c r="U277" s="60"/>
      <c r="V277" s="60"/>
      <c r="W277" s="60"/>
      <c r="X277" s="60"/>
      <c r="Y277" s="62"/>
      <c r="Z277" s="198"/>
      <c r="AA277" s="198"/>
      <c r="AB277" s="20">
        <f t="shared" si="49"/>
        <v>0</v>
      </c>
      <c r="AC277" s="204">
        <f t="shared" si="41"/>
        <v>0</v>
      </c>
      <c r="AD277" s="67">
        <f t="shared" si="50"/>
        <v>0</v>
      </c>
      <c r="AE277" t="str">
        <f t="shared" si="42"/>
        <v/>
      </c>
    </row>
    <row r="278" spans="1:31" ht="15.75" thickBot="1" x14ac:dyDescent="0.3">
      <c r="A278" s="23"/>
      <c r="B278" s="24"/>
      <c r="C278" s="25"/>
      <c r="D278" s="16">
        <v>0</v>
      </c>
      <c r="E278" s="182">
        <v>0.255</v>
      </c>
      <c r="F278" s="8">
        <f t="shared" si="43"/>
        <v>0</v>
      </c>
      <c r="G278" s="8">
        <f t="shared" si="44"/>
        <v>0</v>
      </c>
      <c r="H278" s="8">
        <f t="shared" si="45"/>
        <v>0</v>
      </c>
      <c r="I278" s="8">
        <f t="shared" si="46"/>
        <v>0</v>
      </c>
      <c r="J278" s="8">
        <f t="shared" si="47"/>
        <v>0</v>
      </c>
      <c r="K278" s="8">
        <f t="shared" si="48"/>
        <v>0</v>
      </c>
      <c r="L278" s="19">
        <f t="shared" si="40"/>
        <v>0</v>
      </c>
      <c r="M278" s="50"/>
      <c r="N278" s="60"/>
      <c r="O278" s="60"/>
      <c r="P278" s="60"/>
      <c r="Q278" s="60"/>
      <c r="R278" s="60"/>
      <c r="S278" s="60"/>
      <c r="T278" s="60"/>
      <c r="U278" s="60"/>
      <c r="V278" s="60"/>
      <c r="W278" s="60"/>
      <c r="X278" s="60"/>
      <c r="Y278" s="62"/>
      <c r="Z278" s="198"/>
      <c r="AA278" s="198"/>
      <c r="AB278" s="20">
        <f t="shared" si="49"/>
        <v>0</v>
      </c>
      <c r="AC278" s="204">
        <f t="shared" si="41"/>
        <v>0</v>
      </c>
      <c r="AD278" s="67">
        <f t="shared" si="50"/>
        <v>0</v>
      </c>
      <c r="AE278" t="str">
        <f>IF(SUM(N278:AA278)&lt;L278,"Kirjaus kesken",IF(SUM(N278:Z278,F278:K278)&gt;(D278+0.1),"Kirjauksessa näppäilyvirhe, yhteisumma ei täsmää",IF(L278&gt;0.1,"Kirjaus kesken","")))</f>
        <v/>
      </c>
    </row>
    <row r="279" spans="1:31" ht="15.75" thickBot="1" x14ac:dyDescent="0.3">
      <c r="A279" s="23"/>
      <c r="B279" s="24"/>
      <c r="C279" s="25"/>
      <c r="D279" s="16">
        <v>0</v>
      </c>
      <c r="E279" s="182">
        <v>0.255</v>
      </c>
      <c r="F279" s="8">
        <f t="shared" si="43"/>
        <v>0</v>
      </c>
      <c r="G279" s="8">
        <f t="shared" si="44"/>
        <v>0</v>
      </c>
      <c r="H279" s="8">
        <f t="shared" si="45"/>
        <v>0</v>
      </c>
      <c r="I279" s="8">
        <f t="shared" si="46"/>
        <v>0</v>
      </c>
      <c r="J279" s="8">
        <f t="shared" si="47"/>
        <v>0</v>
      </c>
      <c r="K279" s="8">
        <f t="shared" si="48"/>
        <v>0</v>
      </c>
      <c r="L279" s="19">
        <f t="shared" si="40"/>
        <v>0</v>
      </c>
      <c r="M279" s="50"/>
      <c r="N279" s="60"/>
      <c r="O279" s="60"/>
      <c r="P279" s="60"/>
      <c r="Q279" s="60"/>
      <c r="R279" s="60"/>
      <c r="S279" s="60"/>
      <c r="T279" s="60"/>
      <c r="U279" s="60"/>
      <c r="V279" s="60"/>
      <c r="W279" s="60"/>
      <c r="X279" s="60"/>
      <c r="Y279" s="62"/>
      <c r="Z279" s="198"/>
      <c r="AA279" s="198"/>
      <c r="AB279" s="20">
        <f t="shared" si="49"/>
        <v>0</v>
      </c>
      <c r="AC279" s="204">
        <f t="shared" si="41"/>
        <v>0</v>
      </c>
      <c r="AD279" s="67">
        <f t="shared" si="50"/>
        <v>0</v>
      </c>
      <c r="AE279" t="str">
        <f t="shared" si="42"/>
        <v/>
      </c>
    </row>
    <row r="280" spans="1:31" ht="15.75" thickBot="1" x14ac:dyDescent="0.3">
      <c r="A280" s="23"/>
      <c r="B280" s="24"/>
      <c r="C280" s="25"/>
      <c r="D280" s="16">
        <v>0</v>
      </c>
      <c r="E280" s="182">
        <v>0.255</v>
      </c>
      <c r="F280" s="8">
        <f t="shared" si="43"/>
        <v>0</v>
      </c>
      <c r="G280" s="8">
        <f t="shared" si="44"/>
        <v>0</v>
      </c>
      <c r="H280" s="8">
        <f t="shared" si="45"/>
        <v>0</v>
      </c>
      <c r="I280" s="8">
        <f t="shared" si="46"/>
        <v>0</v>
      </c>
      <c r="J280" s="8">
        <f t="shared" si="47"/>
        <v>0</v>
      </c>
      <c r="K280" s="8">
        <f t="shared" si="48"/>
        <v>0</v>
      </c>
      <c r="L280" s="19">
        <f>D280-(SUM(F280:K280))-SUM(N280:AA280)</f>
        <v>0</v>
      </c>
      <c r="M280" s="50"/>
      <c r="N280" s="60"/>
      <c r="O280" s="60"/>
      <c r="P280" s="60"/>
      <c r="Q280" s="60"/>
      <c r="R280" s="60"/>
      <c r="S280" s="60"/>
      <c r="T280" s="60"/>
      <c r="U280" s="60"/>
      <c r="V280" s="60"/>
      <c r="W280" s="60"/>
      <c r="X280" s="60"/>
      <c r="Y280" s="62"/>
      <c r="Z280" s="198"/>
      <c r="AA280" s="198"/>
      <c r="AB280" s="20">
        <f t="shared" si="49"/>
        <v>0</v>
      </c>
      <c r="AC280" s="204">
        <f>IF(D280&gt;0,SUM(N280:AA280),0)</f>
        <v>0</v>
      </c>
      <c r="AD280" s="67">
        <f t="shared" si="50"/>
        <v>0</v>
      </c>
      <c r="AE280" t="str">
        <f>IF(SUM(N280:AA280)&lt;L280,"Kirjaus kesken",IF(SUM(N280:Z280,F280:K280)&gt;(D280+0.1),"Kirjauksessa näppäilyvirhe, yhteisumma ei täsmää",IF(L280&gt;0.1,"Kirjaus kesken","")))</f>
        <v/>
      </c>
    </row>
    <row r="281" spans="1:31" ht="15.75" thickBot="1" x14ac:dyDescent="0.3">
      <c r="A281" s="23"/>
      <c r="B281" s="24"/>
      <c r="C281" s="25"/>
      <c r="D281" s="16">
        <v>0</v>
      </c>
      <c r="E281" s="182">
        <v>0.255</v>
      </c>
      <c r="F281" s="8">
        <f t="shared" si="43"/>
        <v>0</v>
      </c>
      <c r="G281" s="8">
        <f t="shared" si="44"/>
        <v>0</v>
      </c>
      <c r="H281" s="8">
        <f t="shared" si="45"/>
        <v>0</v>
      </c>
      <c r="I281" s="8">
        <f t="shared" si="46"/>
        <v>0</v>
      </c>
      <c r="J281" s="8">
        <f t="shared" si="47"/>
        <v>0</v>
      </c>
      <c r="K281" s="8">
        <f t="shared" si="48"/>
        <v>0</v>
      </c>
      <c r="L281" s="19">
        <f t="shared" si="40"/>
        <v>0</v>
      </c>
      <c r="M281" s="50"/>
      <c r="N281" s="60"/>
      <c r="O281" s="60"/>
      <c r="P281" s="60"/>
      <c r="Q281" s="60"/>
      <c r="R281" s="60"/>
      <c r="S281" s="60"/>
      <c r="T281" s="60"/>
      <c r="U281" s="60"/>
      <c r="V281" s="60"/>
      <c r="W281" s="60"/>
      <c r="X281" s="60"/>
      <c r="Y281" s="62"/>
      <c r="Z281" s="198"/>
      <c r="AA281" s="198"/>
      <c r="AB281" s="20">
        <f t="shared" si="49"/>
        <v>0</v>
      </c>
      <c r="AC281" s="204">
        <f t="shared" si="41"/>
        <v>0</v>
      </c>
      <c r="AD281" s="67">
        <f t="shared" si="50"/>
        <v>0</v>
      </c>
      <c r="AE281" t="str">
        <f t="shared" si="42"/>
        <v/>
      </c>
    </row>
    <row r="282" spans="1:31" ht="15.75" thickBot="1" x14ac:dyDescent="0.3">
      <c r="A282" s="23"/>
      <c r="B282" s="24"/>
      <c r="C282" s="25"/>
      <c r="D282" s="16">
        <v>0</v>
      </c>
      <c r="E282" s="182">
        <v>0.255</v>
      </c>
      <c r="F282" s="8">
        <f t="shared" si="43"/>
        <v>0</v>
      </c>
      <c r="G282" s="8">
        <f t="shared" si="44"/>
        <v>0</v>
      </c>
      <c r="H282" s="8">
        <f t="shared" si="45"/>
        <v>0</v>
      </c>
      <c r="I282" s="8">
        <f t="shared" si="46"/>
        <v>0</v>
      </c>
      <c r="J282" s="8">
        <f t="shared" si="47"/>
        <v>0</v>
      </c>
      <c r="K282" s="8">
        <f t="shared" si="48"/>
        <v>0</v>
      </c>
      <c r="L282" s="19">
        <f t="shared" si="40"/>
        <v>0</v>
      </c>
      <c r="M282" s="50"/>
      <c r="N282" s="60"/>
      <c r="O282" s="60"/>
      <c r="P282" s="60"/>
      <c r="Q282" s="60"/>
      <c r="R282" s="60"/>
      <c r="S282" s="60"/>
      <c r="T282" s="60"/>
      <c r="U282" s="60"/>
      <c r="V282" s="60"/>
      <c r="W282" s="60"/>
      <c r="X282" s="60"/>
      <c r="Y282" s="62"/>
      <c r="Z282" s="198"/>
      <c r="AA282" s="198"/>
      <c r="AB282" s="20">
        <f t="shared" si="49"/>
        <v>0</v>
      </c>
      <c r="AC282" s="204">
        <f t="shared" si="41"/>
        <v>0</v>
      </c>
      <c r="AD282" s="67">
        <f t="shared" si="50"/>
        <v>0</v>
      </c>
      <c r="AE282" t="str">
        <f t="shared" si="42"/>
        <v/>
      </c>
    </row>
    <row r="283" spans="1:31" ht="15.75" thickBot="1" x14ac:dyDescent="0.3">
      <c r="A283" s="23"/>
      <c r="B283" s="24"/>
      <c r="C283" s="25"/>
      <c r="D283" s="16">
        <v>0</v>
      </c>
      <c r="E283" s="182">
        <v>0.255</v>
      </c>
      <c r="F283" s="8">
        <f t="shared" si="43"/>
        <v>0</v>
      </c>
      <c r="G283" s="8">
        <f t="shared" si="44"/>
        <v>0</v>
      </c>
      <c r="H283" s="8">
        <f t="shared" si="45"/>
        <v>0</v>
      </c>
      <c r="I283" s="8">
        <f t="shared" si="46"/>
        <v>0</v>
      </c>
      <c r="J283" s="8">
        <f t="shared" si="47"/>
        <v>0</v>
      </c>
      <c r="K283" s="8">
        <f t="shared" si="48"/>
        <v>0</v>
      </c>
      <c r="L283" s="19">
        <f t="shared" si="40"/>
        <v>0</v>
      </c>
      <c r="M283" s="50"/>
      <c r="N283" s="60"/>
      <c r="O283" s="60"/>
      <c r="P283" s="60"/>
      <c r="Q283" s="60"/>
      <c r="R283" s="60"/>
      <c r="S283" s="60"/>
      <c r="T283" s="60"/>
      <c r="U283" s="60"/>
      <c r="V283" s="60"/>
      <c r="W283" s="60"/>
      <c r="X283" s="60"/>
      <c r="Y283" s="62"/>
      <c r="Z283" s="198"/>
      <c r="AA283" s="198"/>
      <c r="AB283" s="20">
        <f t="shared" si="49"/>
        <v>0</v>
      </c>
      <c r="AC283" s="204">
        <f t="shared" si="41"/>
        <v>0</v>
      </c>
      <c r="AD283" s="67">
        <f t="shared" si="50"/>
        <v>0</v>
      </c>
      <c r="AE283" t="str">
        <f t="shared" si="42"/>
        <v/>
      </c>
    </row>
    <row r="284" spans="1:31" ht="15.75" thickBot="1" x14ac:dyDescent="0.3">
      <c r="A284" s="23"/>
      <c r="B284" s="24"/>
      <c r="C284" s="25"/>
      <c r="D284" s="16">
        <v>0</v>
      </c>
      <c r="E284" s="182">
        <v>0.255</v>
      </c>
      <c r="F284" s="8">
        <f t="shared" si="43"/>
        <v>0</v>
      </c>
      <c r="G284" s="8">
        <f t="shared" si="44"/>
        <v>0</v>
      </c>
      <c r="H284" s="8">
        <f t="shared" si="45"/>
        <v>0</v>
      </c>
      <c r="I284" s="8">
        <f t="shared" si="46"/>
        <v>0</v>
      </c>
      <c r="J284" s="8">
        <f t="shared" si="47"/>
        <v>0</v>
      </c>
      <c r="K284" s="8">
        <f t="shared" si="48"/>
        <v>0</v>
      </c>
      <c r="L284" s="19">
        <f t="shared" si="40"/>
        <v>0</v>
      </c>
      <c r="M284" s="50"/>
      <c r="N284" s="60"/>
      <c r="O284" s="60"/>
      <c r="P284" s="60"/>
      <c r="Q284" s="60"/>
      <c r="R284" s="60"/>
      <c r="S284" s="60"/>
      <c r="T284" s="60"/>
      <c r="U284" s="60"/>
      <c r="V284" s="60"/>
      <c r="W284" s="60"/>
      <c r="X284" s="60"/>
      <c r="Y284" s="62"/>
      <c r="Z284" s="198"/>
      <c r="AA284" s="198"/>
      <c r="AB284" s="20">
        <f t="shared" si="49"/>
        <v>0</v>
      </c>
      <c r="AC284" s="204">
        <f t="shared" si="41"/>
        <v>0</v>
      </c>
      <c r="AD284" s="67">
        <f t="shared" si="50"/>
        <v>0</v>
      </c>
      <c r="AE284" t="str">
        <f t="shared" si="42"/>
        <v/>
      </c>
    </row>
    <row r="285" spans="1:31" ht="15.75" thickBot="1" x14ac:dyDescent="0.3">
      <c r="A285" s="23"/>
      <c r="B285" s="24"/>
      <c r="C285" s="25"/>
      <c r="D285" s="16">
        <v>0</v>
      </c>
      <c r="E285" s="182">
        <v>0.255</v>
      </c>
      <c r="F285" s="8">
        <f t="shared" si="43"/>
        <v>0</v>
      </c>
      <c r="G285" s="8">
        <f t="shared" si="44"/>
        <v>0</v>
      </c>
      <c r="H285" s="8">
        <f t="shared" si="45"/>
        <v>0</v>
      </c>
      <c r="I285" s="8">
        <f t="shared" si="46"/>
        <v>0</v>
      </c>
      <c r="J285" s="8">
        <f t="shared" si="47"/>
        <v>0</v>
      </c>
      <c r="K285" s="8">
        <f t="shared" si="48"/>
        <v>0</v>
      </c>
      <c r="L285" s="19">
        <f t="shared" si="40"/>
        <v>0</v>
      </c>
      <c r="M285" s="50"/>
      <c r="N285" s="60"/>
      <c r="O285" s="60"/>
      <c r="P285" s="60"/>
      <c r="Q285" s="60"/>
      <c r="R285" s="60"/>
      <c r="S285" s="60"/>
      <c r="T285" s="60"/>
      <c r="U285" s="60"/>
      <c r="V285" s="60"/>
      <c r="W285" s="60"/>
      <c r="X285" s="60"/>
      <c r="Y285" s="62"/>
      <c r="Z285" s="198"/>
      <c r="AA285" s="198"/>
      <c r="AB285" s="20">
        <f t="shared" si="49"/>
        <v>0</v>
      </c>
      <c r="AC285" s="204">
        <f t="shared" si="41"/>
        <v>0</v>
      </c>
      <c r="AD285" s="67">
        <f t="shared" si="50"/>
        <v>0</v>
      </c>
      <c r="AE285" t="str">
        <f t="shared" si="42"/>
        <v/>
      </c>
    </row>
    <row r="286" spans="1:31" ht="15.75" thickBot="1" x14ac:dyDescent="0.3">
      <c r="A286" s="23"/>
      <c r="B286" s="24"/>
      <c r="C286" s="25"/>
      <c r="D286" s="16">
        <v>0</v>
      </c>
      <c r="E286" s="182">
        <v>0.255</v>
      </c>
      <c r="F286" s="8">
        <f t="shared" si="43"/>
        <v>0</v>
      </c>
      <c r="G286" s="8">
        <f t="shared" si="44"/>
        <v>0</v>
      </c>
      <c r="H286" s="8">
        <f t="shared" si="45"/>
        <v>0</v>
      </c>
      <c r="I286" s="8">
        <f t="shared" si="46"/>
        <v>0</v>
      </c>
      <c r="J286" s="8">
        <f t="shared" si="47"/>
        <v>0</v>
      </c>
      <c r="K286" s="8">
        <f t="shared" si="48"/>
        <v>0</v>
      </c>
      <c r="L286" s="19">
        <f t="shared" si="40"/>
        <v>0</v>
      </c>
      <c r="M286" s="50"/>
      <c r="N286" s="60"/>
      <c r="O286" s="60"/>
      <c r="P286" s="60"/>
      <c r="Q286" s="60"/>
      <c r="R286" s="60"/>
      <c r="S286" s="60"/>
      <c r="T286" s="60"/>
      <c r="U286" s="60"/>
      <c r="V286" s="60"/>
      <c r="W286" s="60"/>
      <c r="X286" s="60"/>
      <c r="Y286" s="62"/>
      <c r="Z286" s="198"/>
      <c r="AA286" s="198"/>
      <c r="AB286" s="20">
        <f t="shared" si="49"/>
        <v>0</v>
      </c>
      <c r="AC286" s="204">
        <f t="shared" si="41"/>
        <v>0</v>
      </c>
      <c r="AD286" s="67">
        <f t="shared" si="50"/>
        <v>0</v>
      </c>
      <c r="AE286" t="str">
        <f t="shared" si="42"/>
        <v/>
      </c>
    </row>
    <row r="287" spans="1:31" ht="15.75" thickBot="1" x14ac:dyDescent="0.3">
      <c r="A287" s="23"/>
      <c r="B287" s="24"/>
      <c r="C287" s="25"/>
      <c r="D287" s="16">
        <v>0</v>
      </c>
      <c r="E287" s="182">
        <v>0.255</v>
      </c>
      <c r="F287" s="8">
        <f t="shared" ref="F287:F291" si="51">IF(AND($D287&gt;0,$E287=$F$4),($D287-($D287/(100%+$F$4)/100%)),0)</f>
        <v>0</v>
      </c>
      <c r="G287" s="8">
        <f t="shared" ref="G287:G291" si="52">IF(AND($D287&gt;0,$E287=$G$4),($D287-($D287/(100%+$G$4)/100%)),0)</f>
        <v>0</v>
      </c>
      <c r="H287" s="8">
        <f t="shared" ref="H287:H291" si="53">IF(AND($D287&gt;0,$E287=$H$4),($D287-($D287/(100%+$H$4)/100%)),0)</f>
        <v>0</v>
      </c>
      <c r="I287" s="8">
        <f t="shared" ref="I287:I291" si="54">IF(AND($D287&gt;0,$E287=$I$4),($D287-($D287/(100%+$I$4)/100%)),0)</f>
        <v>0</v>
      </c>
      <c r="J287" s="8">
        <f t="shared" ref="J287:J291" si="55">IF(AND($D287&gt;0,$E287=$J$4),($D287-($D287/(100%+$J$4)/100%)),0)</f>
        <v>0</v>
      </c>
      <c r="K287" s="8">
        <f t="shared" ref="K287:K291" si="56">IF(AND($D287&gt;0,$E287=$K$4),($D287-($D287/(100%+$K$4)/100%)),0)</f>
        <v>0</v>
      </c>
      <c r="L287" s="19">
        <f t="shared" si="40"/>
        <v>0</v>
      </c>
      <c r="M287" s="50"/>
      <c r="N287" s="60"/>
      <c r="O287" s="60"/>
      <c r="P287" s="60"/>
      <c r="Q287" s="60"/>
      <c r="R287" s="60"/>
      <c r="S287" s="60"/>
      <c r="T287" s="60"/>
      <c r="U287" s="60"/>
      <c r="V287" s="60"/>
      <c r="W287" s="60"/>
      <c r="X287" s="60"/>
      <c r="Y287" s="62"/>
      <c r="Z287" s="198"/>
      <c r="AA287" s="198"/>
      <c r="AB287" s="20">
        <f t="shared" ref="AB287:AB291" si="57">D287-SUM(F287:K287)</f>
        <v>0</v>
      </c>
      <c r="AC287" s="204">
        <f t="shared" si="41"/>
        <v>0</v>
      </c>
      <c r="AD287" s="67">
        <f t="shared" ref="AD287:AD291" si="58">SUM(F287:K287)</f>
        <v>0</v>
      </c>
      <c r="AE287" t="str">
        <f t="shared" si="42"/>
        <v/>
      </c>
    </row>
    <row r="288" spans="1:31" ht="15.75" thickBot="1" x14ac:dyDescent="0.3">
      <c r="A288" s="23"/>
      <c r="B288" s="24"/>
      <c r="C288" s="25"/>
      <c r="D288" s="16">
        <v>0</v>
      </c>
      <c r="E288" s="182">
        <v>0.255</v>
      </c>
      <c r="F288" s="8">
        <f t="shared" si="51"/>
        <v>0</v>
      </c>
      <c r="G288" s="8">
        <f t="shared" si="52"/>
        <v>0</v>
      </c>
      <c r="H288" s="8">
        <f t="shared" si="53"/>
        <v>0</v>
      </c>
      <c r="I288" s="8">
        <f t="shared" si="54"/>
        <v>0</v>
      </c>
      <c r="J288" s="8">
        <f t="shared" si="55"/>
        <v>0</v>
      </c>
      <c r="K288" s="8">
        <f t="shared" si="56"/>
        <v>0</v>
      </c>
      <c r="L288" s="19">
        <f t="shared" si="40"/>
        <v>0</v>
      </c>
      <c r="M288" s="50"/>
      <c r="N288" s="60"/>
      <c r="O288" s="60"/>
      <c r="P288" s="60"/>
      <c r="Q288" s="60"/>
      <c r="R288" s="60"/>
      <c r="S288" s="60"/>
      <c r="T288" s="60"/>
      <c r="U288" s="60"/>
      <c r="V288" s="60"/>
      <c r="W288" s="60"/>
      <c r="X288" s="60"/>
      <c r="Y288" s="62"/>
      <c r="Z288" s="198"/>
      <c r="AA288" s="198"/>
      <c r="AB288" s="20">
        <f t="shared" si="57"/>
        <v>0</v>
      </c>
      <c r="AC288" s="204">
        <f t="shared" si="41"/>
        <v>0</v>
      </c>
      <c r="AD288" s="67">
        <f t="shared" si="58"/>
        <v>0</v>
      </c>
      <c r="AE288" t="str">
        <f t="shared" si="42"/>
        <v/>
      </c>
    </row>
    <row r="289" spans="1:31" ht="15.75" thickBot="1" x14ac:dyDescent="0.3">
      <c r="A289" s="23"/>
      <c r="B289" s="24"/>
      <c r="C289" s="25"/>
      <c r="D289" s="16">
        <v>0</v>
      </c>
      <c r="E289" s="182">
        <v>0.255</v>
      </c>
      <c r="F289" s="8">
        <f t="shared" si="51"/>
        <v>0</v>
      </c>
      <c r="G289" s="8">
        <f t="shared" si="52"/>
        <v>0</v>
      </c>
      <c r="H289" s="8">
        <f t="shared" si="53"/>
        <v>0</v>
      </c>
      <c r="I289" s="8">
        <f t="shared" si="54"/>
        <v>0</v>
      </c>
      <c r="J289" s="8">
        <f t="shared" si="55"/>
        <v>0</v>
      </c>
      <c r="K289" s="8">
        <f t="shared" si="56"/>
        <v>0</v>
      </c>
      <c r="L289" s="19">
        <f t="shared" si="40"/>
        <v>0</v>
      </c>
      <c r="M289" s="50"/>
      <c r="N289" s="60"/>
      <c r="O289" s="60"/>
      <c r="P289" s="60"/>
      <c r="Q289" s="60"/>
      <c r="R289" s="60"/>
      <c r="S289" s="60"/>
      <c r="T289" s="60"/>
      <c r="U289" s="60"/>
      <c r="V289" s="60"/>
      <c r="W289" s="60"/>
      <c r="X289" s="60"/>
      <c r="Y289" s="62"/>
      <c r="Z289" s="198"/>
      <c r="AA289" s="198"/>
      <c r="AB289" s="20">
        <f t="shared" si="57"/>
        <v>0</v>
      </c>
      <c r="AC289" s="204">
        <f t="shared" si="41"/>
        <v>0</v>
      </c>
      <c r="AD289" s="67">
        <f t="shared" si="58"/>
        <v>0</v>
      </c>
      <c r="AE289" t="str">
        <f t="shared" si="42"/>
        <v/>
      </c>
    </row>
    <row r="290" spans="1:31" ht="15.75" thickBot="1" x14ac:dyDescent="0.3">
      <c r="A290" s="23"/>
      <c r="B290" s="24"/>
      <c r="C290" s="25"/>
      <c r="D290" s="16">
        <v>0</v>
      </c>
      <c r="E290" s="182">
        <v>0.255</v>
      </c>
      <c r="F290" s="8">
        <f t="shared" si="51"/>
        <v>0</v>
      </c>
      <c r="G290" s="8">
        <f t="shared" si="52"/>
        <v>0</v>
      </c>
      <c r="H290" s="8">
        <f t="shared" si="53"/>
        <v>0</v>
      </c>
      <c r="I290" s="8">
        <f t="shared" si="54"/>
        <v>0</v>
      </c>
      <c r="J290" s="8">
        <f t="shared" si="55"/>
        <v>0</v>
      </c>
      <c r="K290" s="8">
        <f t="shared" si="56"/>
        <v>0</v>
      </c>
      <c r="L290" s="19">
        <f t="shared" si="40"/>
        <v>0</v>
      </c>
      <c r="M290" s="50"/>
      <c r="N290" s="60"/>
      <c r="O290" s="60"/>
      <c r="P290" s="60"/>
      <c r="Q290" s="60"/>
      <c r="R290" s="60"/>
      <c r="S290" s="60"/>
      <c r="T290" s="60"/>
      <c r="U290" s="60"/>
      <c r="V290" s="60"/>
      <c r="W290" s="60"/>
      <c r="X290" s="60"/>
      <c r="Y290" s="62"/>
      <c r="Z290" s="198"/>
      <c r="AA290" s="198"/>
      <c r="AB290" s="20">
        <f t="shared" si="57"/>
        <v>0</v>
      </c>
      <c r="AC290" s="204">
        <f t="shared" si="41"/>
        <v>0</v>
      </c>
      <c r="AD290" s="67">
        <f t="shared" si="58"/>
        <v>0</v>
      </c>
      <c r="AE290" t="str">
        <f t="shared" si="42"/>
        <v/>
      </c>
    </row>
    <row r="291" spans="1:31" ht="15.75" thickBot="1" x14ac:dyDescent="0.3">
      <c r="A291" s="23"/>
      <c r="B291" s="24"/>
      <c r="C291" s="25"/>
      <c r="D291" s="16">
        <v>0</v>
      </c>
      <c r="E291" s="182">
        <v>0.255</v>
      </c>
      <c r="F291" s="8">
        <f t="shared" si="51"/>
        <v>0</v>
      </c>
      <c r="G291" s="8">
        <f t="shared" si="52"/>
        <v>0</v>
      </c>
      <c r="H291" s="8">
        <f t="shared" si="53"/>
        <v>0</v>
      </c>
      <c r="I291" s="8">
        <f t="shared" si="54"/>
        <v>0</v>
      </c>
      <c r="J291" s="8">
        <f t="shared" si="55"/>
        <v>0</v>
      </c>
      <c r="K291" s="8">
        <f t="shared" si="56"/>
        <v>0</v>
      </c>
      <c r="L291" s="19">
        <f t="shared" si="40"/>
        <v>0</v>
      </c>
      <c r="M291" s="50"/>
      <c r="N291" s="60">
        <v>0</v>
      </c>
      <c r="O291" s="60">
        <v>0</v>
      </c>
      <c r="P291" s="60">
        <v>0</v>
      </c>
      <c r="Q291" s="60">
        <v>0</v>
      </c>
      <c r="R291" s="60">
        <v>0</v>
      </c>
      <c r="S291" s="60"/>
      <c r="T291" s="60"/>
      <c r="U291" s="60"/>
      <c r="V291" s="60"/>
      <c r="W291" s="60"/>
      <c r="X291" s="60"/>
      <c r="Y291" s="62"/>
      <c r="Z291" s="198"/>
      <c r="AA291" s="198"/>
      <c r="AB291" s="20">
        <f t="shared" si="57"/>
        <v>0</v>
      </c>
      <c r="AC291" s="204">
        <f t="shared" si="41"/>
        <v>0</v>
      </c>
      <c r="AD291" s="67">
        <f t="shared" si="58"/>
        <v>0</v>
      </c>
      <c r="AE291" t="str">
        <f t="shared" si="42"/>
        <v/>
      </c>
    </row>
    <row r="292" spans="1:31" ht="15.75" thickBot="1" x14ac:dyDescent="0.3">
      <c r="A292" s="11">
        <f>MAX(Tulot!A4:A148,A5:A291)</f>
        <v>1</v>
      </c>
      <c r="B292" s="3"/>
      <c r="C292" s="4"/>
      <c r="D292" s="28">
        <f>SUM(D5:D291)</f>
        <v>0</v>
      </c>
      <c r="E292" s="28"/>
      <c r="F292" s="28">
        <f t="shared" ref="F292:L292" si="59">SUM(F5:F291)</f>
        <v>0</v>
      </c>
      <c r="G292" s="28">
        <f t="shared" si="59"/>
        <v>0</v>
      </c>
      <c r="H292" s="28">
        <f t="shared" si="59"/>
        <v>0</v>
      </c>
      <c r="I292" s="28">
        <f t="shared" si="59"/>
        <v>0</v>
      </c>
      <c r="J292" s="28">
        <f t="shared" si="59"/>
        <v>0</v>
      </c>
      <c r="K292" s="28">
        <f t="shared" si="59"/>
        <v>0</v>
      </c>
      <c r="L292" s="209">
        <f t="shared" si="59"/>
        <v>0</v>
      </c>
      <c r="M292" s="28"/>
      <c r="N292" s="28">
        <f t="shared" ref="N292:U292" si="60">SUM(N5:N291)</f>
        <v>0</v>
      </c>
      <c r="O292" s="206">
        <f t="shared" si="60"/>
        <v>0</v>
      </c>
      <c r="P292" s="206">
        <f t="shared" si="60"/>
        <v>0</v>
      </c>
      <c r="Q292" s="206">
        <f t="shared" si="60"/>
        <v>0</v>
      </c>
      <c r="R292" s="206">
        <f t="shared" si="60"/>
        <v>0</v>
      </c>
      <c r="S292" s="206">
        <f t="shared" si="60"/>
        <v>0</v>
      </c>
      <c r="T292" s="28">
        <f t="shared" si="60"/>
        <v>0</v>
      </c>
      <c r="U292" s="28">
        <f t="shared" si="60"/>
        <v>0</v>
      </c>
      <c r="V292" s="28">
        <f t="shared" ref="V292:AA292" si="61">SUM(V5:V291)</f>
        <v>0</v>
      </c>
      <c r="W292" s="28">
        <f t="shared" si="61"/>
        <v>0</v>
      </c>
      <c r="X292" s="28">
        <f t="shared" si="61"/>
        <v>0</v>
      </c>
      <c r="Y292" s="28">
        <f t="shared" si="61"/>
        <v>0</v>
      </c>
      <c r="Z292" s="28">
        <f t="shared" si="61"/>
        <v>0</v>
      </c>
      <c r="AA292" s="28">
        <f t="shared" si="61"/>
        <v>0</v>
      </c>
      <c r="AE292" s="199" t="str">
        <f>COUNTIF(AE5:AE291,"Kirjaus kesken")&amp;" kirjauksia kesken kpl"</f>
        <v>0 kirjauksia kesken kpl</v>
      </c>
    </row>
    <row r="293" spans="1:31" ht="15.75" thickBot="1" x14ac:dyDescent="0.3">
      <c r="A293" s="51">
        <f>MAX(A5:A291)</f>
        <v>1</v>
      </c>
      <c r="C293" t="s">
        <v>19</v>
      </c>
      <c r="D293" s="208">
        <f>D292</f>
        <v>0</v>
      </c>
      <c r="F293" s="208">
        <f>SUM(N292:AA292)+SUM(F292:I292)</f>
        <v>0</v>
      </c>
      <c r="L293" t="str">
        <f>IF(L292&gt;0,"Puuttuu kirjauksia!",IF(L292&gt;0.1,"Jos ero alle 0,1 €, ei merkitystä.",""))</f>
        <v/>
      </c>
      <c r="O293" s="259">
        <f>SUM(O292:P292)</f>
        <v>0</v>
      </c>
      <c r="P293" s="260"/>
      <c r="Q293" s="177"/>
      <c r="R293" s="207">
        <f>SUM(Q292:S292)</f>
        <v>0</v>
      </c>
      <c r="S293" s="178"/>
    </row>
    <row r="294" spans="1:31" x14ac:dyDescent="0.25">
      <c r="A294" s="51" t="str">
        <f>IF(AND(A293=0,Tulot!D1&lt;&gt;""),Ohjeet!C45,"1001")</f>
        <v>1001</v>
      </c>
      <c r="D294" s="238" t="str">
        <f>IF(AND(D295&lt;1,D295&gt;-1),"Summat täsmää, kirjaukset ok","Summauksissa eroa, tarkasta kirjaukset")</f>
        <v>Summat täsmää, kirjaukset ok</v>
      </c>
      <c r="E294" s="238"/>
      <c r="F294" s="238"/>
      <c r="L294" t="s">
        <v>337</v>
      </c>
    </row>
    <row r="295" spans="1:31" ht="36" customHeight="1" x14ac:dyDescent="0.5">
      <c r="B295" s="96"/>
      <c r="C295" s="205" t="str">
        <f>IF(D295&lt;&gt;0,"Ero Bruttosumman ja kirjaussummien välillä:","")</f>
        <v/>
      </c>
      <c r="D295" s="258">
        <f>D293-F293</f>
        <v>0</v>
      </c>
      <c r="E295" s="258"/>
      <c r="F295" s="258"/>
      <c r="X295" s="200"/>
    </row>
  </sheetData>
  <sheetProtection algorithmName="SHA-512" hashValue="QZ9NK9+0g2Gy81oy/aRe0CNocIgp8Lh+9OBL7QfEfSEZWRHLGfMW5jAxgAaH3qxu+fbfdGpry9QANjprBkdIdw==" saltValue="MSMBX1S/6rYGuRqS6ZizSA==" spinCount="100000" sheet="1" formatCells="0" formatColumns="0" formatRows="0"/>
  <mergeCells count="12">
    <mergeCell ref="AA3:AA4"/>
    <mergeCell ref="N1:X1"/>
    <mergeCell ref="O3:P3"/>
    <mergeCell ref="Q4:S4"/>
    <mergeCell ref="D295:F295"/>
    <mergeCell ref="O293:P293"/>
    <mergeCell ref="B2:C2"/>
    <mergeCell ref="O4:P4"/>
    <mergeCell ref="Q3:S3"/>
    <mergeCell ref="Y3:Z3"/>
    <mergeCell ref="D294:F294"/>
    <mergeCell ref="F3:K3"/>
  </mergeCells>
  <conditionalFormatting sqref="D294:F294">
    <cfRule type="containsText" dxfId="5" priority="2" operator="containsText" text="Summauksissa eroa, tarkasta kirjaukset">
      <formula>NOT(ISERROR(SEARCH("Summauksissa eroa, tarkasta kirjaukset",D294)))</formula>
    </cfRule>
  </conditionalFormatting>
  <conditionalFormatting sqref="L292">
    <cfRule type="cellIs" dxfId="4" priority="1" operator="notEqual">
      <formula>0</formula>
    </cfRule>
  </conditionalFormatting>
  <conditionalFormatting sqref="L5:M291">
    <cfRule type="cellIs" dxfId="3" priority="3" operator="lessThan">
      <formula>-1</formula>
    </cfRule>
  </conditionalFormatting>
  <dataValidations count="2">
    <dataValidation type="date" errorStyle="warning" allowBlank="1" showErrorMessage="1" errorTitle="Päivämäärävirhe" error="Päivämäärä ei tilikaudella. Korjaa alv-laskennan takia kuntoon!" sqref="B7:B291" xr:uid="{00000000-0002-0000-0200-000000000000}">
      <formula1>$F$1</formula1>
      <formula2>$H$1</formula2>
    </dataValidation>
    <dataValidation type="date" errorStyle="warning" allowBlank="1" showErrorMessage="1" errorTitle="Päivämäärävirhe" error="Päivämäärä ei tilikaudella! Korjaa alv-laskennan takia kuntoon!" sqref="B5:B6" xr:uid="{8DAFD4EF-94E2-4465-B0A4-77B95661A591}">
      <formula1>$F$1</formula1>
      <formula2>$H$1</formula2>
    </dataValidation>
  </dataValidations>
  <hyperlinks>
    <hyperlink ref="Y3:Z3" location="Koodiselitteet!A1" display="Koodiselitteet" xr:uid="{00000000-0004-0000-0200-000000000000}"/>
    <hyperlink ref="I1" location="Tulot!A1" display="Muokkaa tilikautta Tulot-sivulla" xr:uid="{5F419413-3932-4BA0-8843-E6D3C69F0935}"/>
  </hyperlinks>
  <pageMargins left="0.7" right="0.7" top="0.75" bottom="0.75" header="0.3" footer="0.3"/>
  <pageSetup paperSize="8" scale="39" orientation="landscape" r:id="rId1"/>
  <rowBreaks count="1" manualBreakCount="1">
    <brk id="213" max="24" man="1"/>
  </rowBreaks>
  <colBreaks count="1" manualBreakCount="1">
    <brk id="27"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Tilinumerot!$D$3:$D$30</xm:f>
          </x14:formula1>
          <xm:sqref>M5:M291</xm:sqref>
        </x14:dataValidation>
        <x14:dataValidation type="list" allowBlank="1" showInputMessage="1" showErrorMessage="1" xr:uid="{464B1E14-A0F3-446E-94B9-94CC282B95DD}">
          <x14:formula1>
            <xm:f>Ohjeet!$E$43:$E$50</xm:f>
          </x14:formula1>
          <xm:sqref>E5:E291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
  <sheetViews>
    <sheetView zoomScale="80" zoomScaleNormal="80" workbookViewId="0">
      <selection activeCell="B58" sqref="B58"/>
    </sheetView>
  </sheetViews>
  <sheetFormatPr defaultRowHeight="15" x14ac:dyDescent="0.25"/>
  <cols>
    <col min="1" max="1" width="12.140625" customWidth="1"/>
    <col min="2" max="2" width="22" customWidth="1"/>
    <col min="3" max="3" width="20.140625" customWidth="1"/>
    <col min="4" max="5" width="16.85546875" customWidth="1"/>
    <col min="6" max="6" width="16.42578125" customWidth="1"/>
    <col min="7" max="7" width="19.7109375" customWidth="1"/>
    <col min="8" max="8" width="14.5703125" customWidth="1"/>
    <col min="9" max="9" width="17.140625" customWidth="1"/>
    <col min="10" max="10" width="32.140625" customWidth="1"/>
  </cols>
  <sheetData>
    <row r="1" spans="1:10" x14ac:dyDescent="0.25">
      <c r="A1" s="1" t="s">
        <v>283</v>
      </c>
    </row>
    <row r="2" spans="1:10" x14ac:dyDescent="0.25">
      <c r="A2" s="1" t="s">
        <v>76</v>
      </c>
    </row>
    <row r="3" spans="1:10" ht="15.75" thickBot="1" x14ac:dyDescent="0.3">
      <c r="A3" s="1" t="s">
        <v>109</v>
      </c>
      <c r="B3" s="47" t="str">
        <f>Menot!V4</f>
        <v>M8a</v>
      </c>
    </row>
    <row r="4" spans="1:10" x14ac:dyDescent="0.25">
      <c r="C4" s="264" t="s">
        <v>77</v>
      </c>
      <c r="D4" s="264" t="s">
        <v>78</v>
      </c>
      <c r="E4" s="264" t="s">
        <v>340</v>
      </c>
      <c r="F4" s="264" t="s">
        <v>121</v>
      </c>
      <c r="G4" s="264" t="s">
        <v>79</v>
      </c>
      <c r="H4" s="264" t="s">
        <v>80</v>
      </c>
      <c r="I4" s="264" t="s">
        <v>81</v>
      </c>
      <c r="J4" s="264" t="s">
        <v>82</v>
      </c>
    </row>
    <row r="5" spans="1:10" ht="15.75" thickBot="1" x14ac:dyDescent="0.3">
      <c r="C5" s="265" t="s">
        <v>77</v>
      </c>
      <c r="D5" s="265"/>
      <c r="E5" s="265"/>
      <c r="F5" s="265"/>
      <c r="G5" s="265"/>
      <c r="H5" s="265"/>
      <c r="I5" s="265"/>
      <c r="J5" s="265" t="s">
        <v>77</v>
      </c>
    </row>
    <row r="6" spans="1:10" x14ac:dyDescent="0.25">
      <c r="C6" s="192" t="s">
        <v>330</v>
      </c>
      <c r="D6" s="190">
        <f>Menot!V292</f>
        <v>0</v>
      </c>
      <c r="F6" s="188" t="s">
        <v>331</v>
      </c>
      <c r="G6" s="58"/>
      <c r="H6" s="58"/>
      <c r="I6" s="58"/>
      <c r="J6" s="58"/>
    </row>
    <row r="7" spans="1:10" x14ac:dyDescent="0.25">
      <c r="B7" s="26" t="s">
        <v>92</v>
      </c>
      <c r="C7" s="42">
        <v>0</v>
      </c>
      <c r="D7" s="42">
        <v>0</v>
      </c>
      <c r="E7" s="42"/>
      <c r="F7" s="42">
        <v>0</v>
      </c>
      <c r="G7" s="43">
        <f>C7+D7-E7-F7</f>
        <v>0</v>
      </c>
      <c r="H7" s="44">
        <v>0.1</v>
      </c>
      <c r="I7" s="45">
        <f>H7*G7</f>
        <v>0</v>
      </c>
      <c r="J7" s="29">
        <f t="shared" ref="J7:J13" si="0">G7-I7</f>
        <v>0</v>
      </c>
    </row>
    <row r="8" spans="1:10" x14ac:dyDescent="0.25">
      <c r="B8" s="26" t="s">
        <v>93</v>
      </c>
      <c r="C8" s="42">
        <v>0</v>
      </c>
      <c r="D8" s="42"/>
      <c r="E8" s="42"/>
      <c r="F8" s="42"/>
      <c r="G8" s="43">
        <f t="shared" ref="G8:G13" si="1">C8+D8-E8-F8</f>
        <v>0</v>
      </c>
      <c r="H8" s="44">
        <v>0.1</v>
      </c>
      <c r="I8" s="45">
        <f t="shared" ref="I8:I13" si="2">H8*G8</f>
        <v>0</v>
      </c>
      <c r="J8" s="29">
        <f t="shared" si="0"/>
        <v>0</v>
      </c>
    </row>
    <row r="9" spans="1:10" x14ac:dyDescent="0.25">
      <c r="B9" s="26" t="s">
        <v>83</v>
      </c>
      <c r="C9" s="42"/>
      <c r="D9" s="42"/>
      <c r="E9" s="42"/>
      <c r="F9" s="42"/>
      <c r="G9" s="43">
        <f t="shared" si="1"/>
        <v>0</v>
      </c>
      <c r="H9" s="44">
        <v>0.1</v>
      </c>
      <c r="I9" s="45">
        <f t="shared" si="2"/>
        <v>0</v>
      </c>
      <c r="J9" s="29">
        <f t="shared" si="0"/>
        <v>0</v>
      </c>
    </row>
    <row r="10" spans="1:10" x14ac:dyDescent="0.25">
      <c r="B10" s="26" t="s">
        <v>84</v>
      </c>
      <c r="C10" s="42"/>
      <c r="D10" s="42"/>
      <c r="E10" s="42"/>
      <c r="F10" s="42"/>
      <c r="G10" s="43">
        <f t="shared" si="1"/>
        <v>0</v>
      </c>
      <c r="H10" s="44">
        <v>0.1</v>
      </c>
      <c r="I10" s="45">
        <f t="shared" si="2"/>
        <v>0</v>
      </c>
      <c r="J10" s="29">
        <f t="shared" si="0"/>
        <v>0</v>
      </c>
    </row>
    <row r="11" spans="1:10" x14ac:dyDescent="0.25">
      <c r="B11" s="26" t="s">
        <v>85</v>
      </c>
      <c r="C11" s="42"/>
      <c r="D11" s="42"/>
      <c r="E11" s="42"/>
      <c r="F11" s="42"/>
      <c r="G11" s="43">
        <f t="shared" si="1"/>
        <v>0</v>
      </c>
      <c r="H11" s="44">
        <v>0.1</v>
      </c>
      <c r="I11" s="45">
        <f t="shared" si="2"/>
        <v>0</v>
      </c>
      <c r="J11" s="29">
        <f t="shared" si="0"/>
        <v>0</v>
      </c>
    </row>
    <row r="12" spans="1:10" x14ac:dyDescent="0.25">
      <c r="B12" s="26" t="s">
        <v>86</v>
      </c>
      <c r="C12" s="42"/>
      <c r="D12" s="42"/>
      <c r="E12" s="42"/>
      <c r="F12" s="42"/>
      <c r="G12" s="43">
        <f t="shared" si="1"/>
        <v>0</v>
      </c>
      <c r="H12" s="44">
        <v>0.1</v>
      </c>
      <c r="I12" s="45">
        <f t="shared" si="2"/>
        <v>0</v>
      </c>
      <c r="J12" s="29">
        <f t="shared" si="0"/>
        <v>0</v>
      </c>
    </row>
    <row r="13" spans="1:10" ht="15.75" thickBot="1" x14ac:dyDescent="0.3">
      <c r="B13" s="26" t="s">
        <v>343</v>
      </c>
      <c r="C13" s="42"/>
      <c r="D13" s="42"/>
      <c r="E13" s="42"/>
      <c r="F13" s="42"/>
      <c r="G13" s="43">
        <f t="shared" si="1"/>
        <v>0</v>
      </c>
      <c r="H13" s="44">
        <v>0.06</v>
      </c>
      <c r="I13" s="45">
        <f t="shared" si="2"/>
        <v>0</v>
      </c>
      <c r="J13" s="29">
        <f t="shared" si="0"/>
        <v>0</v>
      </c>
    </row>
    <row r="14" spans="1:10" ht="15.75" thickBot="1" x14ac:dyDescent="0.3">
      <c r="C14" t="str">
        <f>IF(D6&gt;0,"Kuiteilta kirjattu - käsin siirretty ero:","")</f>
        <v/>
      </c>
      <c r="F14" s="189" t="str">
        <f>IF(G14&gt;0,"Siirtämättä:","")</f>
        <v/>
      </c>
      <c r="G14" s="193">
        <f>IF(D6&gt;0,D6-(SUM(D7:D13)),0)</f>
        <v>0</v>
      </c>
      <c r="I14" s="82">
        <f>SUM(I7:I13)</f>
        <v>0</v>
      </c>
      <c r="J14" s="29">
        <f>SUM(J7:J13)</f>
        <v>0</v>
      </c>
    </row>
    <row r="15" spans="1:10" ht="30" x14ac:dyDescent="0.25">
      <c r="A15" s="183" t="s">
        <v>328</v>
      </c>
      <c r="B15" s="47" t="str">
        <f>Menot!W4</f>
        <v>M8b</v>
      </c>
      <c r="F15" t="s">
        <v>339</v>
      </c>
    </row>
    <row r="16" spans="1:10" ht="15.75" thickBot="1" x14ac:dyDescent="0.3"/>
    <row r="17" spans="1:10" x14ac:dyDescent="0.25">
      <c r="C17" s="264" t="s">
        <v>77</v>
      </c>
      <c r="D17" s="264" t="s">
        <v>120</v>
      </c>
      <c r="E17" s="264" t="s">
        <v>340</v>
      </c>
      <c r="F17" s="264" t="s">
        <v>121</v>
      </c>
      <c r="G17" s="264" t="s">
        <v>87</v>
      </c>
      <c r="H17" s="264" t="s">
        <v>80</v>
      </c>
      <c r="I17" s="264" t="s">
        <v>81</v>
      </c>
      <c r="J17" s="264" t="s">
        <v>82</v>
      </c>
    </row>
    <row r="18" spans="1:10" ht="15.75" thickBot="1" x14ac:dyDescent="0.3">
      <c r="C18" s="265" t="s">
        <v>77</v>
      </c>
      <c r="D18" s="265"/>
      <c r="E18" s="265"/>
      <c r="F18" s="265"/>
      <c r="G18" s="265"/>
      <c r="H18" s="265"/>
      <c r="I18" s="265"/>
      <c r="J18" s="265" t="s">
        <v>77</v>
      </c>
    </row>
    <row r="19" spans="1:10" x14ac:dyDescent="0.25">
      <c r="C19" s="191" t="s">
        <v>330</v>
      </c>
      <c r="D19" s="187">
        <f>Menot!W292</f>
        <v>0</v>
      </c>
      <c r="E19" s="211">
        <f>Tulot!X150</f>
        <v>0</v>
      </c>
      <c r="F19" s="188" t="s">
        <v>331</v>
      </c>
      <c r="G19" s="58"/>
      <c r="H19" s="58"/>
      <c r="I19" s="58"/>
      <c r="J19" s="58"/>
    </row>
    <row r="20" spans="1:10" x14ac:dyDescent="0.25">
      <c r="B20" s="26" t="s">
        <v>88</v>
      </c>
      <c r="C20" s="46"/>
      <c r="D20" s="42"/>
      <c r="E20" s="46"/>
      <c r="F20" s="42"/>
      <c r="G20" s="43">
        <f>C20+D20-E20-F20</f>
        <v>0</v>
      </c>
      <c r="H20" s="44">
        <v>0.12</v>
      </c>
      <c r="I20" s="55">
        <f>H20*G20</f>
        <v>0</v>
      </c>
      <c r="J20" s="29">
        <f t="shared" ref="J20:J26" si="3">G20-I20</f>
        <v>0</v>
      </c>
    </row>
    <row r="21" spans="1:10" ht="30" x14ac:dyDescent="0.25">
      <c r="B21" s="212" t="s">
        <v>341</v>
      </c>
      <c r="C21" s="42"/>
      <c r="D21" s="42"/>
      <c r="E21" s="46"/>
      <c r="F21" s="46"/>
      <c r="G21" s="43">
        <f t="shared" ref="G21:G26" si="4">C21+D21-E21-F21</f>
        <v>0</v>
      </c>
      <c r="H21" s="44">
        <v>0.12</v>
      </c>
      <c r="I21" s="45">
        <f t="shared" ref="I21:I26" si="5">H21*G21</f>
        <v>0</v>
      </c>
      <c r="J21" s="29">
        <f t="shared" si="3"/>
        <v>0</v>
      </c>
    </row>
    <row r="22" spans="1:10" x14ac:dyDescent="0.25">
      <c r="B22" s="26" t="s">
        <v>89</v>
      </c>
      <c r="C22" s="42">
        <v>0</v>
      </c>
      <c r="D22" s="42"/>
      <c r="E22" s="46"/>
      <c r="F22" s="46">
        <v>0</v>
      </c>
      <c r="G22" s="43">
        <f t="shared" si="4"/>
        <v>0</v>
      </c>
      <c r="H22" s="44">
        <v>0.12</v>
      </c>
      <c r="I22" s="45">
        <f t="shared" si="5"/>
        <v>0</v>
      </c>
      <c r="J22" s="29">
        <f t="shared" si="3"/>
        <v>0</v>
      </c>
    </row>
    <row r="23" spans="1:10" x14ac:dyDescent="0.25">
      <c r="B23" s="26" t="s">
        <v>90</v>
      </c>
      <c r="C23" s="42">
        <v>0</v>
      </c>
      <c r="D23" s="42"/>
      <c r="E23" s="46"/>
      <c r="F23" s="46">
        <v>0</v>
      </c>
      <c r="G23" s="43">
        <f t="shared" si="4"/>
        <v>0</v>
      </c>
      <c r="H23" s="44">
        <v>0.12</v>
      </c>
      <c r="I23" s="45">
        <f t="shared" si="5"/>
        <v>0</v>
      </c>
      <c r="J23" s="29">
        <f t="shared" si="3"/>
        <v>0</v>
      </c>
    </row>
    <row r="24" spans="1:10" x14ac:dyDescent="0.25">
      <c r="B24" s="26"/>
      <c r="C24" s="42">
        <v>0</v>
      </c>
      <c r="D24" s="42"/>
      <c r="E24" s="46"/>
      <c r="F24" s="46">
        <v>0</v>
      </c>
      <c r="G24" s="43">
        <f t="shared" si="4"/>
        <v>0</v>
      </c>
      <c r="H24" s="44">
        <v>0.12</v>
      </c>
      <c r="I24" s="45">
        <f t="shared" si="5"/>
        <v>0</v>
      </c>
      <c r="J24" s="29">
        <f t="shared" si="3"/>
        <v>0</v>
      </c>
    </row>
    <row r="25" spans="1:10" x14ac:dyDescent="0.25">
      <c r="B25" s="26" t="s">
        <v>326</v>
      </c>
      <c r="C25" s="42">
        <v>0</v>
      </c>
      <c r="D25" s="42"/>
      <c r="E25" s="46"/>
      <c r="F25" s="46">
        <v>0</v>
      </c>
      <c r="G25" s="43">
        <f t="shared" si="4"/>
        <v>0</v>
      </c>
      <c r="H25" s="44">
        <v>0.2</v>
      </c>
      <c r="I25" s="45">
        <f t="shared" si="5"/>
        <v>0</v>
      </c>
      <c r="J25" s="29">
        <f t="shared" si="3"/>
        <v>0</v>
      </c>
    </row>
    <row r="26" spans="1:10" ht="15.75" thickBot="1" x14ac:dyDescent="0.3">
      <c r="B26" s="26" t="s">
        <v>327</v>
      </c>
      <c r="C26" s="42">
        <v>0</v>
      </c>
      <c r="D26" s="42"/>
      <c r="E26" s="46"/>
      <c r="F26" s="46">
        <v>0</v>
      </c>
      <c r="G26" s="43">
        <f t="shared" si="4"/>
        <v>0</v>
      </c>
      <c r="H26" s="44">
        <v>0.1</v>
      </c>
      <c r="I26" s="45">
        <f t="shared" si="5"/>
        <v>0</v>
      </c>
      <c r="J26" s="29">
        <f t="shared" si="3"/>
        <v>0</v>
      </c>
    </row>
    <row r="27" spans="1:10" ht="15.75" thickBot="1" x14ac:dyDescent="0.3">
      <c r="C27" t="str">
        <f>IF(D19&gt;0,"Kuiteilta kirjattu - käsin siirretty ero:","")</f>
        <v/>
      </c>
      <c r="F27" s="189" t="str">
        <f>IF(G27&gt;0,"Siirtämättä:","")</f>
        <v/>
      </c>
      <c r="G27" s="193">
        <f>IF(D19&gt;0,D19-(SUM(D20:D26)),0)</f>
        <v>0</v>
      </c>
      <c r="I27" s="29">
        <f>SUM(I20:I26)</f>
        <v>0</v>
      </c>
      <c r="J27" s="29">
        <f>SUM(J20:J26)</f>
        <v>0</v>
      </c>
    </row>
    <row r="28" spans="1:10" x14ac:dyDescent="0.25">
      <c r="B28" s="1" t="s">
        <v>91</v>
      </c>
      <c r="C28" s="1"/>
      <c r="D28" s="1"/>
      <c r="E28" s="1"/>
      <c r="G28" s="1"/>
      <c r="H28" s="1"/>
      <c r="I28" s="80">
        <f>I14+I27</f>
        <v>0</v>
      </c>
    </row>
    <row r="30" spans="1:10" ht="15.75" thickBot="1" x14ac:dyDescent="0.3">
      <c r="A30" s="1" t="s">
        <v>110</v>
      </c>
      <c r="B30" s="47" t="s">
        <v>294</v>
      </c>
    </row>
    <row r="31" spans="1:10" x14ac:dyDescent="0.25">
      <c r="C31" s="264" t="s">
        <v>112</v>
      </c>
      <c r="D31" s="264" t="s">
        <v>78</v>
      </c>
      <c r="E31" s="264"/>
      <c r="F31" s="264" t="s">
        <v>113</v>
      </c>
      <c r="G31" s="267"/>
      <c r="H31" s="264" t="s">
        <v>114</v>
      </c>
      <c r="I31" s="264" t="s">
        <v>116</v>
      </c>
      <c r="J31" s="264" t="s">
        <v>115</v>
      </c>
    </row>
    <row r="32" spans="1:10" ht="15.75" thickBot="1" x14ac:dyDescent="0.3">
      <c r="B32" t="s">
        <v>111</v>
      </c>
      <c r="C32" s="265"/>
      <c r="D32" s="265"/>
      <c r="E32" s="265"/>
      <c r="F32" s="265"/>
      <c r="G32" s="267"/>
      <c r="H32" s="265"/>
      <c r="I32" s="265"/>
      <c r="J32" s="265"/>
    </row>
    <row r="33" spans="2:10" x14ac:dyDescent="0.25">
      <c r="C33" s="58"/>
      <c r="D33" s="58"/>
      <c r="E33" s="58"/>
      <c r="F33" s="58"/>
      <c r="G33" s="79" t="s">
        <v>119</v>
      </c>
      <c r="H33" s="59">
        <f>Menot!X292</f>
        <v>0</v>
      </c>
      <c r="I33" s="58"/>
      <c r="J33" s="58"/>
    </row>
    <row r="34" spans="2:10" x14ac:dyDescent="0.25">
      <c r="B34" s="26" t="s">
        <v>117</v>
      </c>
      <c r="C34" s="42">
        <v>0</v>
      </c>
      <c r="D34" s="42"/>
      <c r="E34" s="42"/>
      <c r="F34" s="42">
        <v>0</v>
      </c>
      <c r="H34" s="42">
        <v>0</v>
      </c>
      <c r="I34" s="42">
        <v>0</v>
      </c>
      <c r="J34" s="29">
        <f>C34+D34-F34</f>
        <v>0</v>
      </c>
    </row>
    <row r="35" spans="2:10" x14ac:dyDescent="0.25">
      <c r="B35" s="26"/>
      <c r="C35" s="42"/>
      <c r="D35" s="42"/>
      <c r="E35" s="42"/>
      <c r="F35" s="42"/>
      <c r="H35" s="42"/>
      <c r="I35" s="42"/>
      <c r="J35" s="29">
        <f t="shared" ref="J35:J46" si="6">C35+D35-F35</f>
        <v>0</v>
      </c>
    </row>
    <row r="36" spans="2:10" x14ac:dyDescent="0.25">
      <c r="B36" s="26"/>
      <c r="C36" s="46"/>
      <c r="D36" s="46"/>
      <c r="E36" s="46"/>
      <c r="F36" s="46"/>
      <c r="H36" s="42"/>
      <c r="I36" s="42"/>
      <c r="J36" s="29">
        <f t="shared" si="6"/>
        <v>0</v>
      </c>
    </row>
    <row r="37" spans="2:10" x14ac:dyDescent="0.25">
      <c r="B37" s="26"/>
      <c r="C37" s="46"/>
      <c r="D37" s="46"/>
      <c r="E37" s="46"/>
      <c r="F37" s="46"/>
      <c r="H37" s="42"/>
      <c r="I37" s="42"/>
      <c r="J37" s="29">
        <f t="shared" si="6"/>
        <v>0</v>
      </c>
    </row>
    <row r="38" spans="2:10" x14ac:dyDescent="0.25">
      <c r="B38" s="26"/>
      <c r="C38" s="46"/>
      <c r="D38" s="46"/>
      <c r="E38" s="46"/>
      <c r="F38" s="46"/>
      <c r="H38" s="42"/>
      <c r="I38" s="42"/>
      <c r="J38" s="29">
        <f t="shared" si="6"/>
        <v>0</v>
      </c>
    </row>
    <row r="39" spans="2:10" x14ac:dyDescent="0.25">
      <c r="B39" s="26"/>
      <c r="C39" s="46"/>
      <c r="D39" s="46"/>
      <c r="E39" s="46"/>
      <c r="F39" s="46"/>
      <c r="H39" s="42"/>
      <c r="I39" s="42"/>
      <c r="J39" s="29">
        <f t="shared" si="6"/>
        <v>0</v>
      </c>
    </row>
    <row r="40" spans="2:10" x14ac:dyDescent="0.25">
      <c r="B40" s="26"/>
      <c r="C40" s="46"/>
      <c r="D40" s="46"/>
      <c r="E40" s="46"/>
      <c r="F40" s="46"/>
      <c r="H40" s="42"/>
      <c r="I40" s="42"/>
      <c r="J40" s="29">
        <f t="shared" si="6"/>
        <v>0</v>
      </c>
    </row>
    <row r="41" spans="2:10" x14ac:dyDescent="0.25">
      <c r="B41" s="26"/>
      <c r="C41" s="46"/>
      <c r="D41" s="46"/>
      <c r="E41" s="46"/>
      <c r="F41" s="46"/>
      <c r="H41" s="42"/>
      <c r="I41" s="42"/>
      <c r="J41" s="29">
        <f t="shared" si="6"/>
        <v>0</v>
      </c>
    </row>
    <row r="42" spans="2:10" x14ac:dyDescent="0.25">
      <c r="B42" s="26"/>
      <c r="C42" s="46"/>
      <c r="D42" s="46"/>
      <c r="E42" s="46"/>
      <c r="F42" s="46"/>
      <c r="H42" s="42"/>
      <c r="I42" s="42"/>
      <c r="J42" s="29">
        <f t="shared" si="6"/>
        <v>0</v>
      </c>
    </row>
    <row r="43" spans="2:10" x14ac:dyDescent="0.25">
      <c r="B43" s="26"/>
      <c r="C43" s="46"/>
      <c r="D43" s="46"/>
      <c r="E43" s="46"/>
      <c r="F43" s="46"/>
      <c r="H43" s="42"/>
      <c r="I43" s="42"/>
      <c r="J43" s="29">
        <f t="shared" si="6"/>
        <v>0</v>
      </c>
    </row>
    <row r="44" spans="2:10" x14ac:dyDescent="0.25">
      <c r="B44" s="26"/>
      <c r="C44" s="46"/>
      <c r="D44" s="46"/>
      <c r="E44" s="46"/>
      <c r="F44" s="46"/>
      <c r="H44" s="42"/>
      <c r="I44" s="42"/>
      <c r="J44" s="29">
        <f t="shared" si="6"/>
        <v>0</v>
      </c>
    </row>
    <row r="45" spans="2:10" x14ac:dyDescent="0.25">
      <c r="B45" s="26"/>
      <c r="C45" s="46"/>
      <c r="D45" s="46"/>
      <c r="E45" s="46"/>
      <c r="F45" s="46"/>
      <c r="H45" s="42"/>
      <c r="I45" s="42"/>
      <c r="J45" s="29">
        <f t="shared" si="6"/>
        <v>0</v>
      </c>
    </row>
    <row r="46" spans="2:10" x14ac:dyDescent="0.25">
      <c r="B46" s="26"/>
      <c r="C46" s="46"/>
      <c r="D46" s="46"/>
      <c r="E46" s="46"/>
      <c r="F46" s="46"/>
      <c r="H46" s="42"/>
      <c r="I46" s="42"/>
      <c r="J46" s="29">
        <f t="shared" si="6"/>
        <v>0</v>
      </c>
    </row>
    <row r="47" spans="2:10" x14ac:dyDescent="0.25">
      <c r="H47" s="81">
        <f>SUM(H34:H46)</f>
        <v>0</v>
      </c>
      <c r="I47" s="81">
        <f>SUM(I34:I46)</f>
        <v>0</v>
      </c>
      <c r="J47" s="38">
        <f>SUM(J34:J46)</f>
        <v>0</v>
      </c>
    </row>
    <row r="48" spans="2:10" x14ac:dyDescent="0.25">
      <c r="B48" s="1" t="s">
        <v>75</v>
      </c>
    </row>
    <row r="49" spans="1:13" ht="15.75" thickBot="1" x14ac:dyDescent="0.3"/>
    <row r="50" spans="1:13" ht="16.5" thickBot="1" x14ac:dyDescent="0.3">
      <c r="A50" s="54" t="s">
        <v>105</v>
      </c>
      <c r="C50" s="47" t="s">
        <v>187</v>
      </c>
      <c r="F50" s="37" t="s">
        <v>108</v>
      </c>
      <c r="G50" s="37" t="s">
        <v>107</v>
      </c>
      <c r="H50" s="37" t="s">
        <v>100</v>
      </c>
      <c r="I50" s="37" t="s">
        <v>75</v>
      </c>
      <c r="L50" s="36" t="s">
        <v>168</v>
      </c>
      <c r="M50" s="36" t="s">
        <v>100</v>
      </c>
    </row>
    <row r="51" spans="1:13" x14ac:dyDescent="0.25">
      <c r="B51" t="s">
        <v>106</v>
      </c>
      <c r="D51" s="121" t="s">
        <v>171</v>
      </c>
      <c r="E51" s="121"/>
      <c r="F51" s="56" t="s">
        <v>99</v>
      </c>
      <c r="G51" s="23">
        <v>0</v>
      </c>
      <c r="H51" s="16">
        <v>0</v>
      </c>
      <c r="I51" s="57">
        <f t="shared" ref="I51:I56" si="7">H51*G51</f>
        <v>0</v>
      </c>
      <c r="J51" s="89" t="s">
        <v>169</v>
      </c>
      <c r="K51" s="27" t="s">
        <v>170</v>
      </c>
      <c r="L51" s="109">
        <f>IF(K51="K",Ajopäiväkirja!J119,0)</f>
        <v>510</v>
      </c>
      <c r="M51" s="82">
        <f>IF(K51="K",Ajopäiväkirja!L119,0)</f>
        <v>0.56999999999999995</v>
      </c>
    </row>
    <row r="52" spans="1:13" x14ac:dyDescent="0.25">
      <c r="B52" s="266" t="s">
        <v>346</v>
      </c>
      <c r="C52" s="266"/>
      <c r="D52" s="266"/>
      <c r="F52" s="26" t="s">
        <v>101</v>
      </c>
      <c r="G52" s="52">
        <v>0</v>
      </c>
      <c r="H52" s="48">
        <v>0</v>
      </c>
      <c r="I52" s="53">
        <f t="shared" si="7"/>
        <v>0</v>
      </c>
      <c r="L52" s="96" t="str">
        <f>IF(K51="K","Kirjoita lukemat F53 ja G53 - soluihin","")</f>
        <v>Kirjoita lukemat F53 ja G53 - soluihin</v>
      </c>
    </row>
    <row r="53" spans="1:13" x14ac:dyDescent="0.25">
      <c r="B53" t="s">
        <v>102</v>
      </c>
      <c r="F53" s="26" t="s">
        <v>101</v>
      </c>
      <c r="G53" s="52">
        <v>0</v>
      </c>
      <c r="H53" s="48">
        <v>0</v>
      </c>
      <c r="I53" s="53">
        <f t="shared" si="7"/>
        <v>0</v>
      </c>
    </row>
    <row r="54" spans="1:13" x14ac:dyDescent="0.25">
      <c r="B54" t="s">
        <v>103</v>
      </c>
      <c r="F54" s="26" t="s">
        <v>101</v>
      </c>
      <c r="G54" s="52">
        <v>0</v>
      </c>
      <c r="H54" s="48">
        <v>0</v>
      </c>
      <c r="I54" s="53">
        <f t="shared" si="7"/>
        <v>0</v>
      </c>
    </row>
    <row r="55" spans="1:13" x14ac:dyDescent="0.25">
      <c r="B55" t="s">
        <v>104</v>
      </c>
      <c r="F55" s="26" t="s">
        <v>101</v>
      </c>
      <c r="G55" s="52">
        <v>0</v>
      </c>
      <c r="H55" s="48">
        <v>0</v>
      </c>
      <c r="I55" s="53">
        <f t="shared" si="7"/>
        <v>0</v>
      </c>
    </row>
    <row r="56" spans="1:13" x14ac:dyDescent="0.25">
      <c r="B56" t="s">
        <v>55</v>
      </c>
      <c r="C56" s="261" t="s">
        <v>89</v>
      </c>
      <c r="D56" s="262"/>
      <c r="E56" s="263"/>
      <c r="F56" s="26" t="s">
        <v>329</v>
      </c>
      <c r="G56" s="52">
        <v>0</v>
      </c>
      <c r="H56" s="48">
        <v>0</v>
      </c>
      <c r="I56" s="53">
        <f t="shared" si="7"/>
        <v>0</v>
      </c>
    </row>
    <row r="57" spans="1:13" x14ac:dyDescent="0.25">
      <c r="I57" s="80">
        <f>SUM(I51:I56)</f>
        <v>0</v>
      </c>
    </row>
  </sheetData>
  <sheetProtection sheet="1" objects="1" scenarios="1" formatCells="0" formatColumns="0"/>
  <mergeCells count="26">
    <mergeCell ref="J31:J32"/>
    <mergeCell ref="D31:D32"/>
    <mergeCell ref="J4:J5"/>
    <mergeCell ref="C17:C18"/>
    <mergeCell ref="D17:D18"/>
    <mergeCell ref="F17:F18"/>
    <mergeCell ref="G17:G18"/>
    <mergeCell ref="H17:H18"/>
    <mergeCell ref="I17:I18"/>
    <mergeCell ref="J17:J18"/>
    <mergeCell ref="C4:C5"/>
    <mergeCell ref="D4:D5"/>
    <mergeCell ref="F4:F5"/>
    <mergeCell ref="G4:G5"/>
    <mergeCell ref="H4:H5"/>
    <mergeCell ref="C56:E56"/>
    <mergeCell ref="H31:H32"/>
    <mergeCell ref="E31:E32"/>
    <mergeCell ref="I4:I5"/>
    <mergeCell ref="I31:I32"/>
    <mergeCell ref="B52:D52"/>
    <mergeCell ref="F31:F32"/>
    <mergeCell ref="E4:E5"/>
    <mergeCell ref="E17:E18"/>
    <mergeCell ref="C31:C32"/>
    <mergeCell ref="G31:G32"/>
  </mergeCells>
  <hyperlinks>
    <hyperlink ref="D51" location="Ajopäiväkirja!A1" display="Ajopäiväkirjaan" xr:uid="{00000000-0004-0000-0300-000000000000}"/>
  </hyperlinks>
  <pageMargins left="0.7" right="0.7" top="0.75" bottom="0.75" header="0.3" footer="0.3"/>
  <pageSetup paperSize="9" scale="5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22"/>
  <sheetViews>
    <sheetView zoomScale="80" zoomScaleNormal="80" zoomScaleSheetLayoutView="80" workbookViewId="0">
      <selection activeCell="L6" sqref="L6"/>
    </sheetView>
  </sheetViews>
  <sheetFormatPr defaultRowHeight="15" x14ac:dyDescent="0.25"/>
  <cols>
    <col min="1" max="1" width="11.28515625" customWidth="1"/>
    <col min="2" max="2" width="12.140625" customWidth="1"/>
    <col min="3" max="3" width="15.5703125" customWidth="1"/>
    <col min="4" max="4" width="17.5703125" customWidth="1"/>
    <col min="5" max="5" width="38.28515625" customWidth="1"/>
    <col min="6" max="6" width="35.28515625" customWidth="1"/>
    <col min="7" max="7" width="10.85546875" customWidth="1"/>
    <col min="8" max="8" width="15.42578125" customWidth="1"/>
    <col min="9" max="9" width="15" customWidth="1"/>
    <col min="10" max="10" width="10.5703125" customWidth="1"/>
    <col min="11" max="11" width="12.140625" customWidth="1"/>
    <col min="12" max="12" width="11.28515625" customWidth="1"/>
    <col min="13" max="13" width="15.42578125" customWidth="1"/>
    <col min="14" max="14" width="21.42578125" customWidth="1"/>
  </cols>
  <sheetData>
    <row r="1" spans="1:14" ht="15.75" thickBot="1" x14ac:dyDescent="0.3">
      <c r="A1" s="141" t="s">
        <v>272</v>
      </c>
      <c r="D1" s="142" t="s">
        <v>18</v>
      </c>
      <c r="E1" s="143">
        <f>Tulot!D1</f>
        <v>2026</v>
      </c>
      <c r="K1" s="268" t="s">
        <v>273</v>
      </c>
    </row>
    <row r="2" spans="1:14" ht="15" customHeight="1" thickBot="1" x14ac:dyDescent="0.3">
      <c r="A2" t="s">
        <v>151</v>
      </c>
      <c r="C2" s="33"/>
      <c r="D2" s="144"/>
      <c r="K2" s="268"/>
    </row>
    <row r="3" spans="1:14" ht="15.75" thickBot="1" x14ac:dyDescent="0.3">
      <c r="A3" t="s">
        <v>152</v>
      </c>
      <c r="D3" s="145"/>
      <c r="H3" s="270" t="s">
        <v>274</v>
      </c>
      <c r="I3" s="271"/>
      <c r="K3" s="269"/>
    </row>
    <row r="4" spans="1:14" x14ac:dyDescent="0.25">
      <c r="A4" t="s">
        <v>153</v>
      </c>
      <c r="D4" s="146">
        <f>IF(D3&gt;D2,D3-D2,0)</f>
        <v>0</v>
      </c>
      <c r="E4" s="51"/>
      <c r="G4" s="272" t="s">
        <v>160</v>
      </c>
      <c r="H4" s="273" t="s">
        <v>275</v>
      </c>
      <c r="I4" s="275" t="s">
        <v>276</v>
      </c>
      <c r="J4" s="277" t="s">
        <v>277</v>
      </c>
      <c r="K4" s="278"/>
    </row>
    <row r="5" spans="1:14" ht="48.75" customHeight="1" thickBot="1" x14ac:dyDescent="0.3">
      <c r="A5" s="147" t="s">
        <v>154</v>
      </c>
      <c r="B5" s="147" t="s">
        <v>155</v>
      </c>
      <c r="C5" s="147" t="s">
        <v>156</v>
      </c>
      <c r="D5" s="147" t="s">
        <v>157</v>
      </c>
      <c r="E5" s="4" t="s">
        <v>158</v>
      </c>
      <c r="F5" s="148" t="s">
        <v>159</v>
      </c>
      <c r="G5" s="272"/>
      <c r="H5" s="274"/>
      <c r="I5" s="276"/>
      <c r="J5" s="149" t="s">
        <v>278</v>
      </c>
      <c r="K5" s="150" t="s">
        <v>279</v>
      </c>
      <c r="L5" s="151" t="s">
        <v>161</v>
      </c>
      <c r="M5" s="4" t="s">
        <v>162</v>
      </c>
      <c r="N5" s="148" t="s">
        <v>163</v>
      </c>
    </row>
    <row r="6" spans="1:14" ht="27.75" customHeight="1" x14ac:dyDescent="0.25">
      <c r="A6" s="103" t="str">
        <f>"5.6."&amp;Tulot!D1</f>
        <v>5.6.2026</v>
      </c>
      <c r="B6" s="103">
        <f>A6+1</f>
        <v>46179</v>
      </c>
      <c r="C6" s="104">
        <v>0.66666666666666663</v>
      </c>
      <c r="D6" s="104">
        <v>0.79166666666666663</v>
      </c>
      <c r="E6" s="152" t="s">
        <v>164</v>
      </c>
      <c r="F6" s="153" t="s">
        <v>280</v>
      </c>
      <c r="G6" s="105" t="s">
        <v>165</v>
      </c>
      <c r="H6" s="166">
        <v>0</v>
      </c>
      <c r="I6" s="166">
        <v>0</v>
      </c>
      <c r="J6" s="154">
        <f>IF(K6&gt;0,K6,IF(I6-H6&gt;0,I6-H6,K6))</f>
        <v>510</v>
      </c>
      <c r="K6" s="155">
        <v>510</v>
      </c>
      <c r="L6" s="156">
        <v>0.56999999999999995</v>
      </c>
      <c r="M6" s="81">
        <f>J6*L6</f>
        <v>290.7</v>
      </c>
      <c r="N6" s="152" t="s">
        <v>166</v>
      </c>
    </row>
    <row r="7" spans="1:14" x14ac:dyDescent="0.25">
      <c r="A7" s="103"/>
      <c r="B7" s="103"/>
      <c r="C7" s="104"/>
      <c r="D7" s="104"/>
      <c r="E7" s="152"/>
      <c r="F7" s="153"/>
      <c r="G7" s="105"/>
      <c r="H7" s="166">
        <v>0</v>
      </c>
      <c r="I7" s="166">
        <v>0</v>
      </c>
      <c r="J7" s="154">
        <f>IF(K7&gt;0,K7,IF(I7-H7&gt;0,I7-H7,K7))</f>
        <v>0</v>
      </c>
      <c r="K7" s="155"/>
      <c r="L7" s="140">
        <f>IF(J7&gt;0,L6,0)</f>
        <v>0</v>
      </c>
      <c r="M7" s="81">
        <f>J7*L7</f>
        <v>0</v>
      </c>
      <c r="N7" s="152"/>
    </row>
    <row r="8" spans="1:14" x14ac:dyDescent="0.25">
      <c r="A8" s="103"/>
      <c r="B8" s="103"/>
      <c r="C8" s="104"/>
      <c r="D8" s="104"/>
      <c r="E8" s="152"/>
      <c r="F8" s="153"/>
      <c r="G8" s="105"/>
      <c r="H8" s="166">
        <v>0</v>
      </c>
      <c r="I8" s="166">
        <v>0</v>
      </c>
      <c r="J8" s="154">
        <f t="shared" ref="J8:J71" si="0">IF(K8&gt;0,K8,IF(I8-H8&gt;0,I8-H8,K8))</f>
        <v>0</v>
      </c>
      <c r="K8" s="155"/>
      <c r="L8" s="140">
        <f t="shared" ref="L8:L71" si="1">IF(J8&gt;0,L7,0)</f>
        <v>0</v>
      </c>
      <c r="M8" s="81">
        <f t="shared" ref="M8:M71" si="2">J8*L8</f>
        <v>0</v>
      </c>
      <c r="N8" s="152"/>
    </row>
    <row r="9" spans="1:14" x14ac:dyDescent="0.25">
      <c r="A9" s="103"/>
      <c r="B9" s="103"/>
      <c r="C9" s="104"/>
      <c r="D9" s="104"/>
      <c r="E9" s="152"/>
      <c r="F9" s="153"/>
      <c r="G9" s="105"/>
      <c r="H9" s="166">
        <v>0</v>
      </c>
      <c r="I9" s="166">
        <v>0</v>
      </c>
      <c r="J9" s="154">
        <f t="shared" si="0"/>
        <v>0</v>
      </c>
      <c r="K9" s="155"/>
      <c r="L9" s="140">
        <f t="shared" si="1"/>
        <v>0</v>
      </c>
      <c r="M9" s="81">
        <f t="shared" si="2"/>
        <v>0</v>
      </c>
      <c r="N9" s="152"/>
    </row>
    <row r="10" spans="1:14" x14ac:dyDescent="0.25">
      <c r="A10" s="103"/>
      <c r="B10" s="103"/>
      <c r="C10" s="104"/>
      <c r="D10" s="104"/>
      <c r="E10" s="152"/>
      <c r="F10" s="153"/>
      <c r="G10" s="105"/>
      <c r="H10" s="166">
        <v>0</v>
      </c>
      <c r="I10" s="166">
        <v>0</v>
      </c>
      <c r="J10" s="154">
        <f t="shared" si="0"/>
        <v>0</v>
      </c>
      <c r="K10" s="155"/>
      <c r="L10" s="140">
        <f t="shared" si="1"/>
        <v>0</v>
      </c>
      <c r="M10" s="81">
        <f t="shared" si="2"/>
        <v>0</v>
      </c>
      <c r="N10" s="152"/>
    </row>
    <row r="11" spans="1:14" x14ac:dyDescent="0.25">
      <c r="A11" s="103"/>
      <c r="B11" s="103"/>
      <c r="C11" s="104"/>
      <c r="D11" s="104"/>
      <c r="E11" s="152"/>
      <c r="F11" s="153"/>
      <c r="G11" s="105"/>
      <c r="H11" s="166">
        <v>0</v>
      </c>
      <c r="I11" s="166">
        <v>0</v>
      </c>
      <c r="J11" s="154">
        <f t="shared" si="0"/>
        <v>0</v>
      </c>
      <c r="K11" s="155"/>
      <c r="L11" s="140">
        <f t="shared" si="1"/>
        <v>0</v>
      </c>
      <c r="M11" s="81">
        <f t="shared" si="2"/>
        <v>0</v>
      </c>
      <c r="N11" s="152"/>
    </row>
    <row r="12" spans="1:14" x14ac:dyDescent="0.25">
      <c r="A12" s="103"/>
      <c r="B12" s="103"/>
      <c r="C12" s="104"/>
      <c r="D12" s="104"/>
      <c r="E12" s="152"/>
      <c r="F12" s="153"/>
      <c r="G12" s="105"/>
      <c r="H12" s="166">
        <v>0</v>
      </c>
      <c r="I12" s="166">
        <v>0</v>
      </c>
      <c r="J12" s="154">
        <f t="shared" si="0"/>
        <v>0</v>
      </c>
      <c r="K12" s="155"/>
      <c r="L12" s="140">
        <f t="shared" si="1"/>
        <v>0</v>
      </c>
      <c r="M12" s="81">
        <f t="shared" si="2"/>
        <v>0</v>
      </c>
      <c r="N12" s="152"/>
    </row>
    <row r="13" spans="1:14" x14ac:dyDescent="0.25">
      <c r="A13" s="103"/>
      <c r="B13" s="103"/>
      <c r="C13" s="104"/>
      <c r="D13" s="104"/>
      <c r="E13" s="152"/>
      <c r="F13" s="153"/>
      <c r="G13" s="105"/>
      <c r="H13" s="166">
        <v>0</v>
      </c>
      <c r="I13" s="166">
        <v>0</v>
      </c>
      <c r="J13" s="154">
        <f t="shared" si="0"/>
        <v>0</v>
      </c>
      <c r="K13" s="155"/>
      <c r="L13" s="140">
        <f t="shared" si="1"/>
        <v>0</v>
      </c>
      <c r="M13" s="81">
        <f t="shared" si="2"/>
        <v>0</v>
      </c>
      <c r="N13" s="152"/>
    </row>
    <row r="14" spans="1:14" x14ac:dyDescent="0.25">
      <c r="A14" s="103"/>
      <c r="B14" s="103"/>
      <c r="C14" s="104"/>
      <c r="D14" s="104"/>
      <c r="E14" s="152"/>
      <c r="F14" s="153"/>
      <c r="G14" s="105"/>
      <c r="H14" s="166">
        <v>0</v>
      </c>
      <c r="I14" s="166">
        <v>0</v>
      </c>
      <c r="J14" s="154">
        <f t="shared" si="0"/>
        <v>0</v>
      </c>
      <c r="K14" s="155"/>
      <c r="L14" s="140">
        <f t="shared" si="1"/>
        <v>0</v>
      </c>
      <c r="M14" s="81">
        <f t="shared" si="2"/>
        <v>0</v>
      </c>
      <c r="N14" s="152"/>
    </row>
    <row r="15" spans="1:14" x14ac:dyDescent="0.25">
      <c r="A15" s="103"/>
      <c r="B15" s="103"/>
      <c r="C15" s="104"/>
      <c r="D15" s="104"/>
      <c r="E15" s="152"/>
      <c r="F15" s="153"/>
      <c r="G15" s="105"/>
      <c r="H15" s="166">
        <v>0</v>
      </c>
      <c r="I15" s="166">
        <v>0</v>
      </c>
      <c r="J15" s="154">
        <f t="shared" si="0"/>
        <v>0</v>
      </c>
      <c r="K15" s="155"/>
      <c r="L15" s="140">
        <f t="shared" si="1"/>
        <v>0</v>
      </c>
      <c r="M15" s="81">
        <f t="shared" si="2"/>
        <v>0</v>
      </c>
      <c r="N15" s="152"/>
    </row>
    <row r="16" spans="1:14" x14ac:dyDescent="0.25">
      <c r="A16" s="103"/>
      <c r="B16" s="103"/>
      <c r="C16" s="104"/>
      <c r="D16" s="104"/>
      <c r="E16" s="152"/>
      <c r="F16" s="153"/>
      <c r="G16" s="105"/>
      <c r="H16" s="166">
        <v>0</v>
      </c>
      <c r="I16" s="166">
        <v>0</v>
      </c>
      <c r="J16" s="154">
        <f t="shared" si="0"/>
        <v>0</v>
      </c>
      <c r="K16" s="155"/>
      <c r="L16" s="140">
        <f t="shared" si="1"/>
        <v>0</v>
      </c>
      <c r="M16" s="81">
        <f t="shared" si="2"/>
        <v>0</v>
      </c>
      <c r="N16" s="152"/>
    </row>
    <row r="17" spans="1:14" x14ac:dyDescent="0.25">
      <c r="A17" s="103"/>
      <c r="B17" s="103"/>
      <c r="C17" s="104"/>
      <c r="D17" s="104"/>
      <c r="E17" s="152"/>
      <c r="F17" s="153"/>
      <c r="G17" s="105"/>
      <c r="H17" s="166">
        <v>0</v>
      </c>
      <c r="I17" s="166">
        <v>0</v>
      </c>
      <c r="J17" s="154">
        <f t="shared" si="0"/>
        <v>0</v>
      </c>
      <c r="K17" s="155"/>
      <c r="L17" s="140">
        <f t="shared" si="1"/>
        <v>0</v>
      </c>
      <c r="M17" s="81">
        <f t="shared" si="2"/>
        <v>0</v>
      </c>
      <c r="N17" s="152"/>
    </row>
    <row r="18" spans="1:14" x14ac:dyDescent="0.25">
      <c r="A18" s="103"/>
      <c r="B18" s="103"/>
      <c r="C18" s="104"/>
      <c r="D18" s="104"/>
      <c r="E18" s="152"/>
      <c r="F18" s="153"/>
      <c r="G18" s="105"/>
      <c r="H18" s="166">
        <v>0</v>
      </c>
      <c r="I18" s="166">
        <v>0</v>
      </c>
      <c r="J18" s="154">
        <f t="shared" si="0"/>
        <v>0</v>
      </c>
      <c r="K18" s="155"/>
      <c r="L18" s="140">
        <f t="shared" si="1"/>
        <v>0</v>
      </c>
      <c r="M18" s="81">
        <f t="shared" si="2"/>
        <v>0</v>
      </c>
      <c r="N18" s="152"/>
    </row>
    <row r="19" spans="1:14" x14ac:dyDescent="0.25">
      <c r="A19" s="103"/>
      <c r="B19" s="103"/>
      <c r="C19" s="104"/>
      <c r="D19" s="104"/>
      <c r="E19" s="152"/>
      <c r="F19" s="153"/>
      <c r="G19" s="105"/>
      <c r="H19" s="166">
        <v>0</v>
      </c>
      <c r="I19" s="166">
        <v>0</v>
      </c>
      <c r="J19" s="154">
        <f t="shared" si="0"/>
        <v>0</v>
      </c>
      <c r="K19" s="155"/>
      <c r="L19" s="140">
        <f t="shared" si="1"/>
        <v>0</v>
      </c>
      <c r="M19" s="81">
        <f t="shared" si="2"/>
        <v>0</v>
      </c>
      <c r="N19" s="152"/>
    </row>
    <row r="20" spans="1:14" x14ac:dyDescent="0.25">
      <c r="A20" s="103"/>
      <c r="B20" s="103"/>
      <c r="C20" s="104"/>
      <c r="D20" s="104"/>
      <c r="E20" s="152"/>
      <c r="F20" s="153"/>
      <c r="G20" s="105"/>
      <c r="H20" s="166">
        <v>0</v>
      </c>
      <c r="I20" s="166">
        <v>0</v>
      </c>
      <c r="J20" s="154">
        <f t="shared" si="0"/>
        <v>0</v>
      </c>
      <c r="K20" s="155"/>
      <c r="L20" s="140">
        <f t="shared" si="1"/>
        <v>0</v>
      </c>
      <c r="M20" s="81">
        <f t="shared" si="2"/>
        <v>0</v>
      </c>
      <c r="N20" s="152"/>
    </row>
    <row r="21" spans="1:14" x14ac:dyDescent="0.25">
      <c r="A21" s="103"/>
      <c r="B21" s="103"/>
      <c r="C21" s="104"/>
      <c r="D21" s="104"/>
      <c r="E21" s="152"/>
      <c r="F21" s="153"/>
      <c r="G21" s="105"/>
      <c r="H21" s="166">
        <v>0</v>
      </c>
      <c r="I21" s="166">
        <v>0</v>
      </c>
      <c r="J21" s="154">
        <f t="shared" si="0"/>
        <v>0</v>
      </c>
      <c r="K21" s="155"/>
      <c r="L21" s="140">
        <f t="shared" si="1"/>
        <v>0</v>
      </c>
      <c r="M21" s="81">
        <f t="shared" si="2"/>
        <v>0</v>
      </c>
      <c r="N21" s="152"/>
    </row>
    <row r="22" spans="1:14" x14ac:dyDescent="0.25">
      <c r="A22" s="103"/>
      <c r="B22" s="103"/>
      <c r="C22" s="104"/>
      <c r="D22" s="104"/>
      <c r="E22" s="152"/>
      <c r="F22" s="153"/>
      <c r="G22" s="105"/>
      <c r="H22" s="166">
        <v>0</v>
      </c>
      <c r="I22" s="166">
        <v>0</v>
      </c>
      <c r="J22" s="154">
        <f t="shared" si="0"/>
        <v>0</v>
      </c>
      <c r="K22" s="155"/>
      <c r="L22" s="140">
        <f t="shared" si="1"/>
        <v>0</v>
      </c>
      <c r="M22" s="81">
        <f t="shared" si="2"/>
        <v>0</v>
      </c>
      <c r="N22" s="152"/>
    </row>
    <row r="23" spans="1:14" x14ac:dyDescent="0.25">
      <c r="A23" s="103"/>
      <c r="B23" s="103"/>
      <c r="C23" s="104"/>
      <c r="D23" s="104"/>
      <c r="E23" s="152"/>
      <c r="F23" s="153"/>
      <c r="G23" s="105"/>
      <c r="H23" s="166">
        <v>0</v>
      </c>
      <c r="I23" s="166">
        <v>0</v>
      </c>
      <c r="J23" s="154">
        <f t="shared" si="0"/>
        <v>0</v>
      </c>
      <c r="K23" s="155"/>
      <c r="L23" s="140">
        <f t="shared" si="1"/>
        <v>0</v>
      </c>
      <c r="M23" s="81">
        <f t="shared" si="2"/>
        <v>0</v>
      </c>
      <c r="N23" s="152"/>
    </row>
    <row r="24" spans="1:14" x14ac:dyDescent="0.25">
      <c r="A24" s="103"/>
      <c r="B24" s="103"/>
      <c r="C24" s="104"/>
      <c r="D24" s="104"/>
      <c r="E24" s="152"/>
      <c r="F24" s="153"/>
      <c r="G24" s="105"/>
      <c r="H24" s="166">
        <v>0</v>
      </c>
      <c r="I24" s="166">
        <v>0</v>
      </c>
      <c r="J24" s="154">
        <f t="shared" si="0"/>
        <v>0</v>
      </c>
      <c r="K24" s="155"/>
      <c r="L24" s="140">
        <f t="shared" si="1"/>
        <v>0</v>
      </c>
      <c r="M24" s="81">
        <f t="shared" si="2"/>
        <v>0</v>
      </c>
      <c r="N24" s="152"/>
    </row>
    <row r="25" spans="1:14" x14ac:dyDescent="0.25">
      <c r="A25" s="103"/>
      <c r="B25" s="103"/>
      <c r="C25" s="104"/>
      <c r="D25" s="104"/>
      <c r="E25" s="152"/>
      <c r="F25" s="153"/>
      <c r="G25" s="105"/>
      <c r="H25" s="166">
        <v>0</v>
      </c>
      <c r="I25" s="166">
        <v>0</v>
      </c>
      <c r="J25" s="154">
        <f t="shared" si="0"/>
        <v>0</v>
      </c>
      <c r="K25" s="155"/>
      <c r="L25" s="140">
        <f t="shared" si="1"/>
        <v>0</v>
      </c>
      <c r="M25" s="81">
        <f t="shared" si="2"/>
        <v>0</v>
      </c>
      <c r="N25" s="152"/>
    </row>
    <row r="26" spans="1:14" x14ac:dyDescent="0.25">
      <c r="A26" s="103"/>
      <c r="B26" s="103"/>
      <c r="C26" s="104"/>
      <c r="D26" s="104"/>
      <c r="E26" s="152"/>
      <c r="F26" s="153"/>
      <c r="G26" s="105"/>
      <c r="H26" s="166">
        <v>0</v>
      </c>
      <c r="I26" s="166">
        <v>0</v>
      </c>
      <c r="J26" s="154">
        <f t="shared" si="0"/>
        <v>0</v>
      </c>
      <c r="K26" s="155"/>
      <c r="L26" s="140">
        <f t="shared" si="1"/>
        <v>0</v>
      </c>
      <c r="M26" s="81">
        <f t="shared" si="2"/>
        <v>0</v>
      </c>
      <c r="N26" s="152"/>
    </row>
    <row r="27" spans="1:14" x14ac:dyDescent="0.25">
      <c r="A27" s="103"/>
      <c r="B27" s="103"/>
      <c r="C27" s="104"/>
      <c r="D27" s="104"/>
      <c r="E27" s="152"/>
      <c r="F27" s="153"/>
      <c r="G27" s="105"/>
      <c r="H27" s="166">
        <v>0</v>
      </c>
      <c r="I27" s="166">
        <v>0</v>
      </c>
      <c r="J27" s="154">
        <f t="shared" si="0"/>
        <v>0</v>
      </c>
      <c r="K27" s="155"/>
      <c r="L27" s="140">
        <f t="shared" si="1"/>
        <v>0</v>
      </c>
      <c r="M27" s="81">
        <f t="shared" si="2"/>
        <v>0</v>
      </c>
      <c r="N27" s="152"/>
    </row>
    <row r="28" spans="1:14" x14ac:dyDescent="0.25">
      <c r="A28" s="103"/>
      <c r="B28" s="103"/>
      <c r="C28" s="104"/>
      <c r="D28" s="104"/>
      <c r="E28" s="152"/>
      <c r="F28" s="153"/>
      <c r="G28" s="105"/>
      <c r="H28" s="166">
        <v>0</v>
      </c>
      <c r="I28" s="166">
        <v>0</v>
      </c>
      <c r="J28" s="154">
        <f t="shared" si="0"/>
        <v>0</v>
      </c>
      <c r="K28" s="155"/>
      <c r="L28" s="140">
        <f t="shared" si="1"/>
        <v>0</v>
      </c>
      <c r="M28" s="81">
        <f t="shared" si="2"/>
        <v>0</v>
      </c>
      <c r="N28" s="152"/>
    </row>
    <row r="29" spans="1:14" x14ac:dyDescent="0.25">
      <c r="A29" s="103"/>
      <c r="B29" s="103"/>
      <c r="C29" s="104"/>
      <c r="D29" s="104"/>
      <c r="E29" s="152"/>
      <c r="F29" s="153"/>
      <c r="G29" s="105"/>
      <c r="H29" s="166">
        <v>0</v>
      </c>
      <c r="I29" s="166">
        <v>0</v>
      </c>
      <c r="J29" s="154">
        <f t="shared" si="0"/>
        <v>0</v>
      </c>
      <c r="K29" s="155"/>
      <c r="L29" s="140">
        <f t="shared" si="1"/>
        <v>0</v>
      </c>
      <c r="M29" s="81">
        <f t="shared" si="2"/>
        <v>0</v>
      </c>
      <c r="N29" s="152"/>
    </row>
    <row r="30" spans="1:14" x14ac:dyDescent="0.25">
      <c r="A30" s="103"/>
      <c r="B30" s="103"/>
      <c r="C30" s="104"/>
      <c r="D30" s="104"/>
      <c r="E30" s="152"/>
      <c r="F30" s="153"/>
      <c r="G30" s="105"/>
      <c r="H30" s="166">
        <v>0</v>
      </c>
      <c r="I30" s="166">
        <v>0</v>
      </c>
      <c r="J30" s="154">
        <f t="shared" si="0"/>
        <v>0</v>
      </c>
      <c r="K30" s="155"/>
      <c r="L30" s="140">
        <f t="shared" si="1"/>
        <v>0</v>
      </c>
      <c r="M30" s="81">
        <f t="shared" si="2"/>
        <v>0</v>
      </c>
      <c r="N30" s="152"/>
    </row>
    <row r="31" spans="1:14" x14ac:dyDescent="0.25">
      <c r="A31" s="103"/>
      <c r="B31" s="103"/>
      <c r="C31" s="104"/>
      <c r="D31" s="104"/>
      <c r="E31" s="152"/>
      <c r="F31" s="153"/>
      <c r="G31" s="105"/>
      <c r="H31" s="166">
        <v>0</v>
      </c>
      <c r="I31" s="166">
        <v>0</v>
      </c>
      <c r="J31" s="154">
        <f t="shared" si="0"/>
        <v>0</v>
      </c>
      <c r="K31" s="155"/>
      <c r="L31" s="140">
        <f t="shared" si="1"/>
        <v>0</v>
      </c>
      <c r="M31" s="81">
        <f t="shared" si="2"/>
        <v>0</v>
      </c>
      <c r="N31" s="152"/>
    </row>
    <row r="32" spans="1:14" x14ac:dyDescent="0.25">
      <c r="A32" s="103"/>
      <c r="B32" s="103"/>
      <c r="C32" s="104"/>
      <c r="D32" s="104"/>
      <c r="E32" s="152"/>
      <c r="F32" s="153"/>
      <c r="G32" s="105"/>
      <c r="H32" s="166">
        <v>0</v>
      </c>
      <c r="I32" s="166">
        <v>0</v>
      </c>
      <c r="J32" s="154">
        <f t="shared" si="0"/>
        <v>0</v>
      </c>
      <c r="K32" s="155"/>
      <c r="L32" s="140">
        <f t="shared" si="1"/>
        <v>0</v>
      </c>
      <c r="M32" s="81">
        <f t="shared" si="2"/>
        <v>0</v>
      </c>
      <c r="N32" s="152"/>
    </row>
    <row r="33" spans="1:14" x14ac:dyDescent="0.25">
      <c r="A33" s="103"/>
      <c r="B33" s="103"/>
      <c r="C33" s="104"/>
      <c r="D33" s="104"/>
      <c r="E33" s="152"/>
      <c r="F33" s="153"/>
      <c r="G33" s="105"/>
      <c r="H33" s="166">
        <v>0</v>
      </c>
      <c r="I33" s="166">
        <v>0</v>
      </c>
      <c r="J33" s="154">
        <f t="shared" si="0"/>
        <v>0</v>
      </c>
      <c r="K33" s="155"/>
      <c r="L33" s="140">
        <f t="shared" si="1"/>
        <v>0</v>
      </c>
      <c r="M33" s="81">
        <f t="shared" si="2"/>
        <v>0</v>
      </c>
      <c r="N33" s="152"/>
    </row>
    <row r="34" spans="1:14" x14ac:dyDescent="0.25">
      <c r="A34" s="103"/>
      <c r="B34" s="103"/>
      <c r="C34" s="104"/>
      <c r="D34" s="104"/>
      <c r="E34" s="152"/>
      <c r="F34" s="153"/>
      <c r="G34" s="105"/>
      <c r="H34" s="166">
        <v>0</v>
      </c>
      <c r="I34" s="166">
        <v>0</v>
      </c>
      <c r="J34" s="154">
        <f t="shared" si="0"/>
        <v>0</v>
      </c>
      <c r="K34" s="155"/>
      <c r="L34" s="140">
        <f t="shared" si="1"/>
        <v>0</v>
      </c>
      <c r="M34" s="81">
        <f t="shared" si="2"/>
        <v>0</v>
      </c>
      <c r="N34" s="152"/>
    </row>
    <row r="35" spans="1:14" x14ac:dyDescent="0.25">
      <c r="A35" s="103"/>
      <c r="B35" s="103"/>
      <c r="C35" s="104"/>
      <c r="D35" s="104"/>
      <c r="E35" s="152"/>
      <c r="F35" s="153"/>
      <c r="G35" s="105"/>
      <c r="H35" s="166">
        <v>0</v>
      </c>
      <c r="I35" s="166">
        <v>0</v>
      </c>
      <c r="J35" s="154">
        <f t="shared" si="0"/>
        <v>0</v>
      </c>
      <c r="K35" s="155"/>
      <c r="L35" s="140">
        <f t="shared" si="1"/>
        <v>0</v>
      </c>
      <c r="M35" s="81">
        <f t="shared" si="2"/>
        <v>0</v>
      </c>
      <c r="N35" s="152"/>
    </row>
    <row r="36" spans="1:14" x14ac:dyDescent="0.25">
      <c r="A36" s="103"/>
      <c r="B36" s="103"/>
      <c r="C36" s="104"/>
      <c r="D36" s="104"/>
      <c r="E36" s="152"/>
      <c r="F36" s="153"/>
      <c r="G36" s="105"/>
      <c r="H36" s="166">
        <v>0</v>
      </c>
      <c r="I36" s="166">
        <v>0</v>
      </c>
      <c r="J36" s="154">
        <f t="shared" si="0"/>
        <v>0</v>
      </c>
      <c r="K36" s="155"/>
      <c r="L36" s="140">
        <f t="shared" si="1"/>
        <v>0</v>
      </c>
      <c r="M36" s="81">
        <f t="shared" si="2"/>
        <v>0</v>
      </c>
      <c r="N36" s="152"/>
    </row>
    <row r="37" spans="1:14" x14ac:dyDescent="0.25">
      <c r="A37" s="103"/>
      <c r="B37" s="103"/>
      <c r="C37" s="104"/>
      <c r="D37" s="104"/>
      <c r="E37" s="152"/>
      <c r="F37" s="153"/>
      <c r="G37" s="105"/>
      <c r="H37" s="166">
        <v>0</v>
      </c>
      <c r="I37" s="166">
        <v>0</v>
      </c>
      <c r="J37" s="154">
        <f t="shared" si="0"/>
        <v>0</v>
      </c>
      <c r="K37" s="155"/>
      <c r="L37" s="140">
        <f t="shared" si="1"/>
        <v>0</v>
      </c>
      <c r="M37" s="81">
        <f t="shared" si="2"/>
        <v>0</v>
      </c>
      <c r="N37" s="152"/>
    </row>
    <row r="38" spans="1:14" x14ac:dyDescent="0.25">
      <c r="A38" s="103"/>
      <c r="B38" s="103"/>
      <c r="C38" s="104"/>
      <c r="D38" s="104"/>
      <c r="E38" s="152"/>
      <c r="F38" s="153"/>
      <c r="G38" s="105"/>
      <c r="H38" s="166">
        <v>0</v>
      </c>
      <c r="I38" s="166">
        <v>0</v>
      </c>
      <c r="J38" s="154">
        <f t="shared" si="0"/>
        <v>0</v>
      </c>
      <c r="K38" s="155"/>
      <c r="L38" s="140">
        <f t="shared" si="1"/>
        <v>0</v>
      </c>
      <c r="M38" s="81">
        <f t="shared" si="2"/>
        <v>0</v>
      </c>
      <c r="N38" s="152"/>
    </row>
    <row r="39" spans="1:14" x14ac:dyDescent="0.25">
      <c r="A39" s="103"/>
      <c r="B39" s="103"/>
      <c r="C39" s="104"/>
      <c r="D39" s="104"/>
      <c r="E39" s="152"/>
      <c r="F39" s="153"/>
      <c r="G39" s="105"/>
      <c r="H39" s="166">
        <v>0</v>
      </c>
      <c r="I39" s="166">
        <v>0</v>
      </c>
      <c r="J39" s="154">
        <f t="shared" si="0"/>
        <v>0</v>
      </c>
      <c r="K39" s="155"/>
      <c r="L39" s="140">
        <f t="shared" si="1"/>
        <v>0</v>
      </c>
      <c r="M39" s="81">
        <f t="shared" si="2"/>
        <v>0</v>
      </c>
      <c r="N39" s="152"/>
    </row>
    <row r="40" spans="1:14" x14ac:dyDescent="0.25">
      <c r="A40" s="103"/>
      <c r="B40" s="103"/>
      <c r="C40" s="104"/>
      <c r="D40" s="104"/>
      <c r="E40" s="152"/>
      <c r="F40" s="153"/>
      <c r="G40" s="105"/>
      <c r="H40" s="166">
        <v>0</v>
      </c>
      <c r="I40" s="166">
        <v>0</v>
      </c>
      <c r="J40" s="154">
        <f t="shared" si="0"/>
        <v>0</v>
      </c>
      <c r="K40" s="155"/>
      <c r="L40" s="140">
        <f t="shared" si="1"/>
        <v>0</v>
      </c>
      <c r="M40" s="81">
        <f t="shared" si="2"/>
        <v>0</v>
      </c>
      <c r="N40" s="152"/>
    </row>
    <row r="41" spans="1:14" x14ac:dyDescent="0.25">
      <c r="A41" s="103"/>
      <c r="B41" s="103"/>
      <c r="C41" s="104"/>
      <c r="D41" s="104"/>
      <c r="E41" s="152"/>
      <c r="F41" s="153"/>
      <c r="G41" s="105"/>
      <c r="H41" s="166">
        <v>0</v>
      </c>
      <c r="I41" s="166">
        <v>0</v>
      </c>
      <c r="J41" s="154">
        <f t="shared" si="0"/>
        <v>0</v>
      </c>
      <c r="K41" s="155"/>
      <c r="L41" s="140">
        <f t="shared" si="1"/>
        <v>0</v>
      </c>
      <c r="M41" s="81">
        <f t="shared" si="2"/>
        <v>0</v>
      </c>
      <c r="N41" s="152"/>
    </row>
    <row r="42" spans="1:14" x14ac:dyDescent="0.25">
      <c r="A42" s="103"/>
      <c r="B42" s="103"/>
      <c r="C42" s="104"/>
      <c r="D42" s="104"/>
      <c r="E42" s="152"/>
      <c r="F42" s="153"/>
      <c r="G42" s="105"/>
      <c r="H42" s="166">
        <v>0</v>
      </c>
      <c r="I42" s="166">
        <v>0</v>
      </c>
      <c r="J42" s="154">
        <f t="shared" si="0"/>
        <v>0</v>
      </c>
      <c r="K42" s="155"/>
      <c r="L42" s="140">
        <f t="shared" si="1"/>
        <v>0</v>
      </c>
      <c r="M42" s="81">
        <f t="shared" si="2"/>
        <v>0</v>
      </c>
      <c r="N42" s="152"/>
    </row>
    <row r="43" spans="1:14" x14ac:dyDescent="0.25">
      <c r="A43" s="103"/>
      <c r="B43" s="103"/>
      <c r="C43" s="104"/>
      <c r="D43" s="104"/>
      <c r="E43" s="152"/>
      <c r="F43" s="153"/>
      <c r="G43" s="105"/>
      <c r="H43" s="166">
        <v>0</v>
      </c>
      <c r="I43" s="166">
        <v>0</v>
      </c>
      <c r="J43" s="154">
        <f t="shared" si="0"/>
        <v>0</v>
      </c>
      <c r="K43" s="155"/>
      <c r="L43" s="140">
        <f t="shared" si="1"/>
        <v>0</v>
      </c>
      <c r="M43" s="81">
        <f t="shared" si="2"/>
        <v>0</v>
      </c>
      <c r="N43" s="152"/>
    </row>
    <row r="44" spans="1:14" x14ac:dyDescent="0.25">
      <c r="A44" s="103"/>
      <c r="B44" s="103"/>
      <c r="C44" s="104"/>
      <c r="D44" s="104"/>
      <c r="E44" s="152"/>
      <c r="F44" s="153"/>
      <c r="G44" s="105"/>
      <c r="H44" s="166">
        <v>0</v>
      </c>
      <c r="I44" s="166">
        <v>0</v>
      </c>
      <c r="J44" s="154">
        <f t="shared" si="0"/>
        <v>0</v>
      </c>
      <c r="K44" s="155"/>
      <c r="L44" s="140">
        <f t="shared" si="1"/>
        <v>0</v>
      </c>
      <c r="M44" s="81">
        <f t="shared" si="2"/>
        <v>0</v>
      </c>
      <c r="N44" s="152"/>
    </row>
    <row r="45" spans="1:14" x14ac:dyDescent="0.25">
      <c r="A45" s="103"/>
      <c r="B45" s="103"/>
      <c r="C45" s="104"/>
      <c r="D45" s="104"/>
      <c r="E45" s="152"/>
      <c r="F45" s="153"/>
      <c r="G45" s="105"/>
      <c r="H45" s="166">
        <v>0</v>
      </c>
      <c r="I45" s="166">
        <v>0</v>
      </c>
      <c r="J45" s="154">
        <f t="shared" si="0"/>
        <v>0</v>
      </c>
      <c r="K45" s="155"/>
      <c r="L45" s="140">
        <f t="shared" si="1"/>
        <v>0</v>
      </c>
      <c r="M45" s="81">
        <f t="shared" si="2"/>
        <v>0</v>
      </c>
      <c r="N45" s="152"/>
    </row>
    <row r="46" spans="1:14" x14ac:dyDescent="0.25">
      <c r="A46" s="103"/>
      <c r="B46" s="103"/>
      <c r="C46" s="104"/>
      <c r="D46" s="104"/>
      <c r="E46" s="152"/>
      <c r="F46" s="153"/>
      <c r="G46" s="105"/>
      <c r="H46" s="166">
        <v>0</v>
      </c>
      <c r="I46" s="166">
        <v>0</v>
      </c>
      <c r="J46" s="154">
        <f t="shared" si="0"/>
        <v>0</v>
      </c>
      <c r="K46" s="155"/>
      <c r="L46" s="140">
        <f t="shared" si="1"/>
        <v>0</v>
      </c>
      <c r="M46" s="81">
        <f t="shared" si="2"/>
        <v>0</v>
      </c>
      <c r="N46" s="152"/>
    </row>
    <row r="47" spans="1:14" x14ac:dyDescent="0.25">
      <c r="A47" s="103"/>
      <c r="B47" s="103"/>
      <c r="C47" s="104"/>
      <c r="D47" s="104"/>
      <c r="E47" s="152"/>
      <c r="F47" s="153"/>
      <c r="G47" s="105"/>
      <c r="H47" s="166">
        <v>0</v>
      </c>
      <c r="I47" s="166">
        <v>0</v>
      </c>
      <c r="J47" s="154">
        <f t="shared" si="0"/>
        <v>0</v>
      </c>
      <c r="K47" s="155"/>
      <c r="L47" s="140">
        <f t="shared" si="1"/>
        <v>0</v>
      </c>
      <c r="M47" s="81">
        <f t="shared" si="2"/>
        <v>0</v>
      </c>
      <c r="N47" s="152"/>
    </row>
    <row r="48" spans="1:14" x14ac:dyDescent="0.25">
      <c r="A48" s="103"/>
      <c r="B48" s="103"/>
      <c r="C48" s="104"/>
      <c r="D48" s="104"/>
      <c r="E48" s="152"/>
      <c r="F48" s="153"/>
      <c r="G48" s="105"/>
      <c r="H48" s="166">
        <v>0</v>
      </c>
      <c r="I48" s="166">
        <v>0</v>
      </c>
      <c r="J48" s="154">
        <f t="shared" si="0"/>
        <v>0</v>
      </c>
      <c r="K48" s="155"/>
      <c r="L48" s="140">
        <f t="shared" si="1"/>
        <v>0</v>
      </c>
      <c r="M48" s="81">
        <f t="shared" si="2"/>
        <v>0</v>
      </c>
      <c r="N48" s="152"/>
    </row>
    <row r="49" spans="1:14" x14ac:dyDescent="0.25">
      <c r="A49" s="103"/>
      <c r="B49" s="103"/>
      <c r="C49" s="104"/>
      <c r="D49" s="104"/>
      <c r="E49" s="152"/>
      <c r="F49" s="153"/>
      <c r="G49" s="105"/>
      <c r="H49" s="166">
        <v>0</v>
      </c>
      <c r="I49" s="166">
        <v>0</v>
      </c>
      <c r="J49" s="154">
        <f t="shared" si="0"/>
        <v>0</v>
      </c>
      <c r="K49" s="155"/>
      <c r="L49" s="140">
        <f t="shared" si="1"/>
        <v>0</v>
      </c>
      <c r="M49" s="81">
        <f t="shared" si="2"/>
        <v>0</v>
      </c>
      <c r="N49" s="152"/>
    </row>
    <row r="50" spans="1:14" x14ac:dyDescent="0.25">
      <c r="A50" s="103"/>
      <c r="B50" s="103"/>
      <c r="C50" s="104"/>
      <c r="D50" s="104"/>
      <c r="E50" s="152"/>
      <c r="F50" s="153"/>
      <c r="G50" s="105"/>
      <c r="H50" s="166">
        <v>0</v>
      </c>
      <c r="I50" s="166">
        <v>0</v>
      </c>
      <c r="J50" s="154">
        <f t="shared" si="0"/>
        <v>0</v>
      </c>
      <c r="K50" s="155"/>
      <c r="L50" s="140">
        <f t="shared" si="1"/>
        <v>0</v>
      </c>
      <c r="M50" s="81">
        <f t="shared" si="2"/>
        <v>0</v>
      </c>
      <c r="N50" s="152"/>
    </row>
    <row r="51" spans="1:14" x14ac:dyDescent="0.25">
      <c r="A51" s="103"/>
      <c r="B51" s="103"/>
      <c r="C51" s="104"/>
      <c r="D51" s="104"/>
      <c r="E51" s="152"/>
      <c r="F51" s="153"/>
      <c r="G51" s="105"/>
      <c r="H51" s="166">
        <v>0</v>
      </c>
      <c r="I51" s="166">
        <v>0</v>
      </c>
      <c r="J51" s="154">
        <f t="shared" si="0"/>
        <v>0</v>
      </c>
      <c r="K51" s="155"/>
      <c r="L51" s="140">
        <f t="shared" si="1"/>
        <v>0</v>
      </c>
      <c r="M51" s="81">
        <f t="shared" si="2"/>
        <v>0</v>
      </c>
      <c r="N51" s="152"/>
    </row>
    <row r="52" spans="1:14" x14ac:dyDescent="0.25">
      <c r="A52" s="103"/>
      <c r="B52" s="103"/>
      <c r="C52" s="104"/>
      <c r="D52" s="104"/>
      <c r="E52" s="152"/>
      <c r="F52" s="153"/>
      <c r="G52" s="105"/>
      <c r="H52" s="166">
        <v>0</v>
      </c>
      <c r="I52" s="166">
        <v>0</v>
      </c>
      <c r="J52" s="154">
        <f t="shared" si="0"/>
        <v>0</v>
      </c>
      <c r="K52" s="155"/>
      <c r="L52" s="140">
        <f t="shared" si="1"/>
        <v>0</v>
      </c>
      <c r="M52" s="81">
        <f t="shared" si="2"/>
        <v>0</v>
      </c>
      <c r="N52" s="152"/>
    </row>
    <row r="53" spans="1:14" x14ac:dyDescent="0.25">
      <c r="A53" s="103"/>
      <c r="B53" s="103"/>
      <c r="C53" s="104"/>
      <c r="D53" s="104"/>
      <c r="E53" s="152"/>
      <c r="F53" s="153"/>
      <c r="G53" s="105"/>
      <c r="H53" s="166">
        <v>0</v>
      </c>
      <c r="I53" s="166">
        <v>0</v>
      </c>
      <c r="J53" s="154">
        <f t="shared" si="0"/>
        <v>0</v>
      </c>
      <c r="K53" s="155"/>
      <c r="L53" s="140">
        <f t="shared" si="1"/>
        <v>0</v>
      </c>
      <c r="M53" s="81">
        <f t="shared" si="2"/>
        <v>0</v>
      </c>
      <c r="N53" s="152"/>
    </row>
    <row r="54" spans="1:14" x14ac:dyDescent="0.25">
      <c r="A54" s="103"/>
      <c r="B54" s="103"/>
      <c r="C54" s="104"/>
      <c r="D54" s="104"/>
      <c r="E54" s="152"/>
      <c r="F54" s="153"/>
      <c r="G54" s="105"/>
      <c r="H54" s="166">
        <v>0</v>
      </c>
      <c r="I54" s="166">
        <v>0</v>
      </c>
      <c r="J54" s="154">
        <f t="shared" si="0"/>
        <v>0</v>
      </c>
      <c r="K54" s="155"/>
      <c r="L54" s="140">
        <f t="shared" si="1"/>
        <v>0</v>
      </c>
      <c r="M54" s="81">
        <f t="shared" si="2"/>
        <v>0</v>
      </c>
      <c r="N54" s="152"/>
    </row>
    <row r="55" spans="1:14" x14ac:dyDescent="0.25">
      <c r="A55" s="103"/>
      <c r="B55" s="103"/>
      <c r="C55" s="104"/>
      <c r="D55" s="104"/>
      <c r="E55" s="152"/>
      <c r="F55" s="153"/>
      <c r="G55" s="105"/>
      <c r="H55" s="166">
        <v>0</v>
      </c>
      <c r="I55" s="166">
        <v>0</v>
      </c>
      <c r="J55" s="154">
        <f t="shared" si="0"/>
        <v>0</v>
      </c>
      <c r="K55" s="155"/>
      <c r="L55" s="140">
        <f t="shared" si="1"/>
        <v>0</v>
      </c>
      <c r="M55" s="81">
        <f t="shared" si="2"/>
        <v>0</v>
      </c>
      <c r="N55" s="152"/>
    </row>
    <row r="56" spans="1:14" x14ac:dyDescent="0.25">
      <c r="A56" s="103"/>
      <c r="B56" s="103"/>
      <c r="C56" s="104"/>
      <c r="D56" s="104"/>
      <c r="E56" s="152"/>
      <c r="F56" s="153"/>
      <c r="G56" s="105"/>
      <c r="H56" s="166">
        <v>0</v>
      </c>
      <c r="I56" s="166">
        <v>0</v>
      </c>
      <c r="J56" s="154">
        <f t="shared" si="0"/>
        <v>0</v>
      </c>
      <c r="K56" s="155"/>
      <c r="L56" s="140">
        <f t="shared" si="1"/>
        <v>0</v>
      </c>
      <c r="M56" s="81">
        <f t="shared" si="2"/>
        <v>0</v>
      </c>
      <c r="N56" s="152"/>
    </row>
    <row r="57" spans="1:14" x14ac:dyDescent="0.25">
      <c r="A57" s="103"/>
      <c r="B57" s="103"/>
      <c r="C57" s="104"/>
      <c r="D57" s="104"/>
      <c r="E57" s="152"/>
      <c r="F57" s="153"/>
      <c r="G57" s="105"/>
      <c r="H57" s="166">
        <v>0</v>
      </c>
      <c r="I57" s="166">
        <v>0</v>
      </c>
      <c r="J57" s="154">
        <f t="shared" si="0"/>
        <v>0</v>
      </c>
      <c r="K57" s="155"/>
      <c r="L57" s="140">
        <f t="shared" si="1"/>
        <v>0</v>
      </c>
      <c r="M57" s="81">
        <f t="shared" si="2"/>
        <v>0</v>
      </c>
      <c r="N57" s="152"/>
    </row>
    <row r="58" spans="1:14" x14ac:dyDescent="0.25">
      <c r="A58" s="103"/>
      <c r="B58" s="103"/>
      <c r="C58" s="104"/>
      <c r="D58" s="104"/>
      <c r="E58" s="152"/>
      <c r="F58" s="153"/>
      <c r="G58" s="105"/>
      <c r="H58" s="166">
        <v>0</v>
      </c>
      <c r="I58" s="166">
        <v>0</v>
      </c>
      <c r="J58" s="154">
        <f t="shared" si="0"/>
        <v>0</v>
      </c>
      <c r="K58" s="155"/>
      <c r="L58" s="140">
        <f t="shared" si="1"/>
        <v>0</v>
      </c>
      <c r="M58" s="81">
        <f t="shared" si="2"/>
        <v>0</v>
      </c>
      <c r="N58" s="152"/>
    </row>
    <row r="59" spans="1:14" x14ac:dyDescent="0.25">
      <c r="A59" s="103"/>
      <c r="B59" s="103"/>
      <c r="C59" s="104"/>
      <c r="D59" s="104"/>
      <c r="E59" s="152"/>
      <c r="F59" s="153"/>
      <c r="G59" s="105"/>
      <c r="H59" s="166">
        <v>0</v>
      </c>
      <c r="I59" s="166">
        <v>0</v>
      </c>
      <c r="J59" s="154">
        <f t="shared" si="0"/>
        <v>0</v>
      </c>
      <c r="K59" s="155"/>
      <c r="L59" s="140">
        <f t="shared" si="1"/>
        <v>0</v>
      </c>
      <c r="M59" s="81">
        <f t="shared" si="2"/>
        <v>0</v>
      </c>
      <c r="N59" s="152"/>
    </row>
    <row r="60" spans="1:14" x14ac:dyDescent="0.25">
      <c r="A60" s="103"/>
      <c r="B60" s="103"/>
      <c r="C60" s="104"/>
      <c r="D60" s="104"/>
      <c r="E60" s="152"/>
      <c r="F60" s="153"/>
      <c r="G60" s="105"/>
      <c r="H60" s="166">
        <v>0</v>
      </c>
      <c r="I60" s="166">
        <v>0</v>
      </c>
      <c r="J60" s="154">
        <f t="shared" si="0"/>
        <v>0</v>
      </c>
      <c r="K60" s="155"/>
      <c r="L60" s="140">
        <f t="shared" si="1"/>
        <v>0</v>
      </c>
      <c r="M60" s="81">
        <f t="shared" si="2"/>
        <v>0</v>
      </c>
      <c r="N60" s="152"/>
    </row>
    <row r="61" spans="1:14" x14ac:dyDescent="0.25">
      <c r="A61" s="103"/>
      <c r="B61" s="103"/>
      <c r="C61" s="104"/>
      <c r="D61" s="104"/>
      <c r="E61" s="152"/>
      <c r="F61" s="153"/>
      <c r="G61" s="105"/>
      <c r="H61" s="166">
        <v>0</v>
      </c>
      <c r="I61" s="166">
        <v>0</v>
      </c>
      <c r="J61" s="154">
        <f t="shared" si="0"/>
        <v>0</v>
      </c>
      <c r="K61" s="155"/>
      <c r="L61" s="140">
        <f t="shared" si="1"/>
        <v>0</v>
      </c>
      <c r="M61" s="81">
        <f t="shared" si="2"/>
        <v>0</v>
      </c>
      <c r="N61" s="152"/>
    </row>
    <row r="62" spans="1:14" x14ac:dyDescent="0.25">
      <c r="A62" s="103"/>
      <c r="B62" s="103"/>
      <c r="C62" s="104"/>
      <c r="D62" s="104"/>
      <c r="E62" s="152"/>
      <c r="F62" s="153"/>
      <c r="G62" s="105"/>
      <c r="H62" s="166">
        <v>0</v>
      </c>
      <c r="I62" s="166">
        <v>0</v>
      </c>
      <c r="J62" s="154">
        <f t="shared" si="0"/>
        <v>0</v>
      </c>
      <c r="K62" s="155"/>
      <c r="L62" s="140">
        <f t="shared" si="1"/>
        <v>0</v>
      </c>
      <c r="M62" s="81">
        <f t="shared" si="2"/>
        <v>0</v>
      </c>
      <c r="N62" s="152"/>
    </row>
    <row r="63" spans="1:14" x14ac:dyDescent="0.25">
      <c r="A63" s="103"/>
      <c r="B63" s="103"/>
      <c r="C63" s="104"/>
      <c r="D63" s="104"/>
      <c r="E63" s="152"/>
      <c r="F63" s="153"/>
      <c r="G63" s="105"/>
      <c r="H63" s="166">
        <v>0</v>
      </c>
      <c r="I63" s="166">
        <v>0</v>
      </c>
      <c r="J63" s="154">
        <f t="shared" si="0"/>
        <v>0</v>
      </c>
      <c r="K63" s="155"/>
      <c r="L63" s="140">
        <f t="shared" si="1"/>
        <v>0</v>
      </c>
      <c r="M63" s="81">
        <f t="shared" si="2"/>
        <v>0</v>
      </c>
      <c r="N63" s="152"/>
    </row>
    <row r="64" spans="1:14" x14ac:dyDescent="0.25">
      <c r="A64" s="103"/>
      <c r="B64" s="103"/>
      <c r="C64" s="104"/>
      <c r="D64" s="104"/>
      <c r="E64" s="152"/>
      <c r="F64" s="153"/>
      <c r="G64" s="105"/>
      <c r="H64" s="166">
        <v>0</v>
      </c>
      <c r="I64" s="166">
        <v>0</v>
      </c>
      <c r="J64" s="154">
        <f t="shared" si="0"/>
        <v>0</v>
      </c>
      <c r="K64" s="155"/>
      <c r="L64" s="140">
        <f t="shared" si="1"/>
        <v>0</v>
      </c>
      <c r="M64" s="81">
        <f t="shared" si="2"/>
        <v>0</v>
      </c>
      <c r="N64" s="152"/>
    </row>
    <row r="65" spans="1:14" x14ac:dyDescent="0.25">
      <c r="A65" s="103"/>
      <c r="B65" s="103"/>
      <c r="C65" s="104"/>
      <c r="D65" s="104"/>
      <c r="E65" s="152"/>
      <c r="F65" s="153"/>
      <c r="G65" s="105"/>
      <c r="H65" s="166">
        <v>0</v>
      </c>
      <c r="I65" s="166">
        <v>0</v>
      </c>
      <c r="J65" s="154">
        <f t="shared" si="0"/>
        <v>0</v>
      </c>
      <c r="K65" s="155"/>
      <c r="L65" s="140">
        <f t="shared" si="1"/>
        <v>0</v>
      </c>
      <c r="M65" s="81">
        <f t="shared" si="2"/>
        <v>0</v>
      </c>
      <c r="N65" s="152"/>
    </row>
    <row r="66" spans="1:14" x14ac:dyDescent="0.25">
      <c r="A66" s="103"/>
      <c r="B66" s="103"/>
      <c r="C66" s="104"/>
      <c r="D66" s="104"/>
      <c r="E66" s="152"/>
      <c r="F66" s="153"/>
      <c r="G66" s="105"/>
      <c r="H66" s="166">
        <v>0</v>
      </c>
      <c r="I66" s="166">
        <v>0</v>
      </c>
      <c r="J66" s="154">
        <f t="shared" si="0"/>
        <v>0</v>
      </c>
      <c r="K66" s="155"/>
      <c r="L66" s="140">
        <f t="shared" si="1"/>
        <v>0</v>
      </c>
      <c r="M66" s="81">
        <f t="shared" si="2"/>
        <v>0</v>
      </c>
      <c r="N66" s="152"/>
    </row>
    <row r="67" spans="1:14" x14ac:dyDescent="0.25">
      <c r="A67" s="103"/>
      <c r="B67" s="103"/>
      <c r="C67" s="104"/>
      <c r="D67" s="104"/>
      <c r="E67" s="152"/>
      <c r="F67" s="153"/>
      <c r="G67" s="105"/>
      <c r="H67" s="166">
        <v>0</v>
      </c>
      <c r="I67" s="166">
        <v>0</v>
      </c>
      <c r="J67" s="154">
        <f t="shared" si="0"/>
        <v>0</v>
      </c>
      <c r="K67" s="155"/>
      <c r="L67" s="140">
        <f t="shared" si="1"/>
        <v>0</v>
      </c>
      <c r="M67" s="81">
        <f t="shared" si="2"/>
        <v>0</v>
      </c>
      <c r="N67" s="152"/>
    </row>
    <row r="68" spans="1:14" x14ac:dyDescent="0.25">
      <c r="A68" s="103"/>
      <c r="B68" s="103"/>
      <c r="C68" s="104"/>
      <c r="D68" s="104"/>
      <c r="E68" s="152"/>
      <c r="F68" s="153"/>
      <c r="G68" s="105"/>
      <c r="H68" s="166">
        <v>0</v>
      </c>
      <c r="I68" s="166">
        <v>0</v>
      </c>
      <c r="J68" s="154">
        <f t="shared" si="0"/>
        <v>0</v>
      </c>
      <c r="K68" s="155"/>
      <c r="L68" s="140">
        <f t="shared" si="1"/>
        <v>0</v>
      </c>
      <c r="M68" s="81">
        <f t="shared" si="2"/>
        <v>0</v>
      </c>
      <c r="N68" s="152"/>
    </row>
    <row r="69" spans="1:14" x14ac:dyDescent="0.25">
      <c r="A69" s="103"/>
      <c r="B69" s="103"/>
      <c r="C69" s="104"/>
      <c r="D69" s="104"/>
      <c r="E69" s="152"/>
      <c r="F69" s="153"/>
      <c r="G69" s="105"/>
      <c r="H69" s="166">
        <v>0</v>
      </c>
      <c r="I69" s="166">
        <v>0</v>
      </c>
      <c r="J69" s="154">
        <f t="shared" si="0"/>
        <v>0</v>
      </c>
      <c r="K69" s="155"/>
      <c r="L69" s="140">
        <f t="shared" si="1"/>
        <v>0</v>
      </c>
      <c r="M69" s="81">
        <f t="shared" si="2"/>
        <v>0</v>
      </c>
      <c r="N69" s="152"/>
    </row>
    <row r="70" spans="1:14" x14ac:dyDescent="0.25">
      <c r="A70" s="103"/>
      <c r="B70" s="103"/>
      <c r="C70" s="104"/>
      <c r="D70" s="104"/>
      <c r="E70" s="152"/>
      <c r="F70" s="153"/>
      <c r="G70" s="105"/>
      <c r="H70" s="166">
        <v>0</v>
      </c>
      <c r="I70" s="166">
        <v>0</v>
      </c>
      <c r="J70" s="154">
        <f t="shared" si="0"/>
        <v>0</v>
      </c>
      <c r="K70" s="155"/>
      <c r="L70" s="140">
        <f t="shared" si="1"/>
        <v>0</v>
      </c>
      <c r="M70" s="81">
        <f t="shared" si="2"/>
        <v>0</v>
      </c>
      <c r="N70" s="152"/>
    </row>
    <row r="71" spans="1:14" x14ac:dyDescent="0.25">
      <c r="A71" s="103"/>
      <c r="B71" s="103"/>
      <c r="C71" s="104"/>
      <c r="D71" s="104"/>
      <c r="E71" s="152"/>
      <c r="F71" s="153"/>
      <c r="G71" s="105"/>
      <c r="H71" s="166">
        <v>0</v>
      </c>
      <c r="I71" s="166">
        <v>0</v>
      </c>
      <c r="J71" s="154">
        <f t="shared" si="0"/>
        <v>0</v>
      </c>
      <c r="K71" s="155"/>
      <c r="L71" s="140">
        <f t="shared" si="1"/>
        <v>0</v>
      </c>
      <c r="M71" s="81">
        <f t="shared" si="2"/>
        <v>0</v>
      </c>
      <c r="N71" s="152"/>
    </row>
    <row r="72" spans="1:14" x14ac:dyDescent="0.25">
      <c r="A72" s="103"/>
      <c r="B72" s="103"/>
      <c r="C72" s="104"/>
      <c r="D72" s="104"/>
      <c r="E72" s="152"/>
      <c r="F72" s="153"/>
      <c r="G72" s="105"/>
      <c r="H72" s="166">
        <v>0</v>
      </c>
      <c r="I72" s="166">
        <v>0</v>
      </c>
      <c r="J72" s="154">
        <f t="shared" ref="J72:J118" si="3">IF(K72&gt;0,K72,IF(I72-H72&gt;0,I72-H72,K72))</f>
        <v>0</v>
      </c>
      <c r="K72" s="155"/>
      <c r="L72" s="140">
        <f t="shared" ref="L72:L118" si="4">IF(J72&gt;0,L71,0)</f>
        <v>0</v>
      </c>
      <c r="M72" s="81">
        <f t="shared" ref="M72:M118" si="5">J72*L72</f>
        <v>0</v>
      </c>
      <c r="N72" s="152"/>
    </row>
    <row r="73" spans="1:14" x14ac:dyDescent="0.25">
      <c r="A73" s="103"/>
      <c r="B73" s="103"/>
      <c r="C73" s="104"/>
      <c r="D73" s="104"/>
      <c r="E73" s="152"/>
      <c r="F73" s="153"/>
      <c r="G73" s="105"/>
      <c r="H73" s="166">
        <v>0</v>
      </c>
      <c r="I73" s="166">
        <v>0</v>
      </c>
      <c r="J73" s="154">
        <f t="shared" si="3"/>
        <v>0</v>
      </c>
      <c r="K73" s="155"/>
      <c r="L73" s="140">
        <f t="shared" si="4"/>
        <v>0</v>
      </c>
      <c r="M73" s="81">
        <f t="shared" si="5"/>
        <v>0</v>
      </c>
      <c r="N73" s="152"/>
    </row>
    <row r="74" spans="1:14" x14ac:dyDescent="0.25">
      <c r="A74" s="103"/>
      <c r="B74" s="103"/>
      <c r="C74" s="104"/>
      <c r="D74" s="104"/>
      <c r="E74" s="152"/>
      <c r="F74" s="153"/>
      <c r="G74" s="105"/>
      <c r="H74" s="166">
        <v>0</v>
      </c>
      <c r="I74" s="166">
        <v>0</v>
      </c>
      <c r="J74" s="154">
        <f t="shared" si="3"/>
        <v>0</v>
      </c>
      <c r="K74" s="155"/>
      <c r="L74" s="140">
        <f t="shared" si="4"/>
        <v>0</v>
      </c>
      <c r="M74" s="81">
        <f t="shared" si="5"/>
        <v>0</v>
      </c>
      <c r="N74" s="152"/>
    </row>
    <row r="75" spans="1:14" x14ac:dyDescent="0.25">
      <c r="A75" s="103"/>
      <c r="B75" s="103"/>
      <c r="C75" s="104"/>
      <c r="D75" s="104"/>
      <c r="E75" s="152"/>
      <c r="F75" s="153"/>
      <c r="G75" s="105"/>
      <c r="H75" s="166">
        <v>0</v>
      </c>
      <c r="I75" s="166">
        <v>0</v>
      </c>
      <c r="J75" s="154">
        <f t="shared" si="3"/>
        <v>0</v>
      </c>
      <c r="K75" s="155"/>
      <c r="L75" s="140">
        <f t="shared" si="4"/>
        <v>0</v>
      </c>
      <c r="M75" s="81">
        <f t="shared" si="5"/>
        <v>0</v>
      </c>
      <c r="N75" s="152"/>
    </row>
    <row r="76" spans="1:14" x14ac:dyDescent="0.25">
      <c r="A76" s="103"/>
      <c r="B76" s="103"/>
      <c r="C76" s="104"/>
      <c r="D76" s="104"/>
      <c r="E76" s="152"/>
      <c r="F76" s="153"/>
      <c r="G76" s="105"/>
      <c r="H76" s="166">
        <v>0</v>
      </c>
      <c r="I76" s="166">
        <v>0</v>
      </c>
      <c r="J76" s="154">
        <f t="shared" si="3"/>
        <v>0</v>
      </c>
      <c r="K76" s="155"/>
      <c r="L76" s="140">
        <f t="shared" si="4"/>
        <v>0</v>
      </c>
      <c r="M76" s="81">
        <f t="shared" si="5"/>
        <v>0</v>
      </c>
      <c r="N76" s="152"/>
    </row>
    <row r="77" spans="1:14" x14ac:dyDescent="0.25">
      <c r="A77" s="103"/>
      <c r="B77" s="103"/>
      <c r="C77" s="104"/>
      <c r="D77" s="104"/>
      <c r="E77" s="152"/>
      <c r="F77" s="153"/>
      <c r="G77" s="105"/>
      <c r="H77" s="166">
        <v>0</v>
      </c>
      <c r="I77" s="166">
        <v>0</v>
      </c>
      <c r="J77" s="154">
        <f t="shared" si="3"/>
        <v>0</v>
      </c>
      <c r="K77" s="155"/>
      <c r="L77" s="140">
        <f t="shared" si="4"/>
        <v>0</v>
      </c>
      <c r="M77" s="81">
        <f t="shared" si="5"/>
        <v>0</v>
      </c>
      <c r="N77" s="152"/>
    </row>
    <row r="78" spans="1:14" x14ac:dyDescent="0.25">
      <c r="A78" s="103"/>
      <c r="B78" s="103"/>
      <c r="C78" s="104"/>
      <c r="D78" s="104"/>
      <c r="E78" s="152"/>
      <c r="F78" s="153"/>
      <c r="G78" s="105"/>
      <c r="H78" s="166">
        <v>0</v>
      </c>
      <c r="I78" s="166">
        <v>0</v>
      </c>
      <c r="J78" s="154">
        <f t="shared" si="3"/>
        <v>0</v>
      </c>
      <c r="K78" s="155"/>
      <c r="L78" s="140">
        <f t="shared" si="4"/>
        <v>0</v>
      </c>
      <c r="M78" s="81">
        <f t="shared" si="5"/>
        <v>0</v>
      </c>
      <c r="N78" s="152"/>
    </row>
    <row r="79" spans="1:14" x14ac:dyDescent="0.25">
      <c r="A79" s="103"/>
      <c r="B79" s="103"/>
      <c r="C79" s="104"/>
      <c r="D79" s="104"/>
      <c r="E79" s="152"/>
      <c r="F79" s="153"/>
      <c r="G79" s="105"/>
      <c r="H79" s="166">
        <v>0</v>
      </c>
      <c r="I79" s="166">
        <v>0</v>
      </c>
      <c r="J79" s="154">
        <f t="shared" si="3"/>
        <v>0</v>
      </c>
      <c r="K79" s="155"/>
      <c r="L79" s="140">
        <f t="shared" si="4"/>
        <v>0</v>
      </c>
      <c r="M79" s="81">
        <f t="shared" si="5"/>
        <v>0</v>
      </c>
      <c r="N79" s="152"/>
    </row>
    <row r="80" spans="1:14" x14ac:dyDescent="0.25">
      <c r="A80" s="103"/>
      <c r="B80" s="103"/>
      <c r="C80" s="104"/>
      <c r="D80" s="104"/>
      <c r="E80" s="152"/>
      <c r="F80" s="153"/>
      <c r="G80" s="105"/>
      <c r="H80" s="166">
        <v>0</v>
      </c>
      <c r="I80" s="166">
        <v>0</v>
      </c>
      <c r="J80" s="154">
        <f t="shared" si="3"/>
        <v>0</v>
      </c>
      <c r="K80" s="155"/>
      <c r="L80" s="140">
        <f t="shared" si="4"/>
        <v>0</v>
      </c>
      <c r="M80" s="81">
        <f t="shared" si="5"/>
        <v>0</v>
      </c>
      <c r="N80" s="152"/>
    </row>
    <row r="81" spans="1:14" x14ac:dyDescent="0.25">
      <c r="A81" s="103"/>
      <c r="B81" s="103"/>
      <c r="C81" s="104"/>
      <c r="D81" s="104"/>
      <c r="E81" s="152"/>
      <c r="F81" s="153"/>
      <c r="G81" s="105"/>
      <c r="H81" s="166">
        <v>0</v>
      </c>
      <c r="I81" s="166">
        <v>0</v>
      </c>
      <c r="J81" s="154">
        <f t="shared" si="3"/>
        <v>0</v>
      </c>
      <c r="K81" s="155"/>
      <c r="L81" s="140">
        <f t="shared" si="4"/>
        <v>0</v>
      </c>
      <c r="M81" s="81">
        <f t="shared" si="5"/>
        <v>0</v>
      </c>
      <c r="N81" s="152"/>
    </row>
    <row r="82" spans="1:14" x14ac:dyDescent="0.25">
      <c r="A82" s="88"/>
      <c r="B82" s="88"/>
      <c r="C82" s="106"/>
      <c r="D82" s="106"/>
      <c r="E82" s="152"/>
      <c r="F82" s="153"/>
      <c r="G82" s="105"/>
      <c r="H82" s="166">
        <v>0</v>
      </c>
      <c r="I82" s="166">
        <v>0</v>
      </c>
      <c r="J82" s="154">
        <f t="shared" si="3"/>
        <v>0</v>
      </c>
      <c r="K82" s="155"/>
      <c r="L82" s="140">
        <f t="shared" si="4"/>
        <v>0</v>
      </c>
      <c r="M82" s="81">
        <f t="shared" si="5"/>
        <v>0</v>
      </c>
      <c r="N82" s="152"/>
    </row>
    <row r="83" spans="1:14" x14ac:dyDescent="0.25">
      <c r="A83" s="88"/>
      <c r="B83" s="88"/>
      <c r="C83" s="106"/>
      <c r="D83" s="106"/>
      <c r="E83" s="152"/>
      <c r="F83" s="153"/>
      <c r="G83" s="105"/>
      <c r="H83" s="166">
        <v>0</v>
      </c>
      <c r="I83" s="166">
        <v>0</v>
      </c>
      <c r="J83" s="154">
        <f t="shared" si="3"/>
        <v>0</v>
      </c>
      <c r="K83" s="155"/>
      <c r="L83" s="140">
        <f t="shared" si="4"/>
        <v>0</v>
      </c>
      <c r="M83" s="81">
        <f t="shared" si="5"/>
        <v>0</v>
      </c>
      <c r="N83" s="152"/>
    </row>
    <row r="84" spans="1:14" x14ac:dyDescent="0.25">
      <c r="A84" s="88"/>
      <c r="B84" s="88"/>
      <c r="C84" s="106"/>
      <c r="D84" s="106"/>
      <c r="E84" s="152"/>
      <c r="F84" s="153"/>
      <c r="G84" s="105"/>
      <c r="H84" s="166">
        <v>0</v>
      </c>
      <c r="I84" s="166">
        <v>0</v>
      </c>
      <c r="J84" s="154">
        <f t="shared" si="3"/>
        <v>0</v>
      </c>
      <c r="K84" s="155"/>
      <c r="L84" s="140">
        <f t="shared" si="4"/>
        <v>0</v>
      </c>
      <c r="M84" s="81">
        <f t="shared" si="5"/>
        <v>0</v>
      </c>
      <c r="N84" s="152"/>
    </row>
    <row r="85" spans="1:14" x14ac:dyDescent="0.25">
      <c r="A85" s="88"/>
      <c r="B85" s="88"/>
      <c r="C85" s="106"/>
      <c r="D85" s="106"/>
      <c r="E85" s="152"/>
      <c r="F85" s="153"/>
      <c r="G85" s="105"/>
      <c r="H85" s="166">
        <v>0</v>
      </c>
      <c r="I85" s="166">
        <v>0</v>
      </c>
      <c r="J85" s="154">
        <f t="shared" si="3"/>
        <v>0</v>
      </c>
      <c r="K85" s="155"/>
      <c r="L85" s="140">
        <f t="shared" si="4"/>
        <v>0</v>
      </c>
      <c r="M85" s="81">
        <f t="shared" si="5"/>
        <v>0</v>
      </c>
      <c r="N85" s="152"/>
    </row>
    <row r="86" spans="1:14" x14ac:dyDescent="0.25">
      <c r="A86" s="88"/>
      <c r="B86" s="88"/>
      <c r="C86" s="106"/>
      <c r="D86" s="106"/>
      <c r="E86" s="152"/>
      <c r="F86" s="153"/>
      <c r="G86" s="105"/>
      <c r="H86" s="166">
        <v>0</v>
      </c>
      <c r="I86" s="166">
        <v>0</v>
      </c>
      <c r="J86" s="154">
        <f t="shared" si="3"/>
        <v>0</v>
      </c>
      <c r="K86" s="155"/>
      <c r="L86" s="140">
        <f t="shared" si="4"/>
        <v>0</v>
      </c>
      <c r="M86" s="81">
        <f t="shared" si="5"/>
        <v>0</v>
      </c>
      <c r="N86" s="152"/>
    </row>
    <row r="87" spans="1:14" x14ac:dyDescent="0.25">
      <c r="A87" s="88"/>
      <c r="B87" s="88"/>
      <c r="C87" s="106"/>
      <c r="D87" s="106"/>
      <c r="E87" s="152"/>
      <c r="F87" s="153"/>
      <c r="G87" s="105"/>
      <c r="H87" s="166">
        <v>0</v>
      </c>
      <c r="I87" s="166">
        <v>0</v>
      </c>
      <c r="J87" s="154">
        <f t="shared" si="3"/>
        <v>0</v>
      </c>
      <c r="K87" s="155"/>
      <c r="L87" s="140">
        <f t="shared" si="4"/>
        <v>0</v>
      </c>
      <c r="M87" s="81">
        <f t="shared" si="5"/>
        <v>0</v>
      </c>
      <c r="N87" s="152"/>
    </row>
    <row r="88" spans="1:14" x14ac:dyDescent="0.25">
      <c r="A88" s="88"/>
      <c r="B88" s="88"/>
      <c r="C88" s="106"/>
      <c r="D88" s="106"/>
      <c r="E88" s="152"/>
      <c r="F88" s="153"/>
      <c r="G88" s="105"/>
      <c r="H88" s="166">
        <v>0</v>
      </c>
      <c r="I88" s="166">
        <v>0</v>
      </c>
      <c r="J88" s="154">
        <f t="shared" si="3"/>
        <v>0</v>
      </c>
      <c r="K88" s="155"/>
      <c r="L88" s="140">
        <f t="shared" si="4"/>
        <v>0</v>
      </c>
      <c r="M88" s="81">
        <f t="shared" si="5"/>
        <v>0</v>
      </c>
      <c r="N88" s="152"/>
    </row>
    <row r="89" spans="1:14" x14ac:dyDescent="0.25">
      <c r="A89" s="88"/>
      <c r="B89" s="88"/>
      <c r="C89" s="106"/>
      <c r="D89" s="106"/>
      <c r="E89" s="152"/>
      <c r="F89" s="153"/>
      <c r="G89" s="105"/>
      <c r="H89" s="166">
        <v>0</v>
      </c>
      <c r="I89" s="166">
        <v>0</v>
      </c>
      <c r="J89" s="154">
        <f t="shared" si="3"/>
        <v>0</v>
      </c>
      <c r="K89" s="155"/>
      <c r="L89" s="140">
        <f t="shared" si="4"/>
        <v>0</v>
      </c>
      <c r="M89" s="81">
        <f t="shared" si="5"/>
        <v>0</v>
      </c>
      <c r="N89" s="152"/>
    </row>
    <row r="90" spans="1:14" x14ac:dyDescent="0.25">
      <c r="A90" s="88"/>
      <c r="B90" s="88"/>
      <c r="C90" s="106"/>
      <c r="D90" s="106"/>
      <c r="E90" s="152"/>
      <c r="F90" s="153"/>
      <c r="G90" s="105"/>
      <c r="H90" s="166">
        <v>0</v>
      </c>
      <c r="I90" s="166">
        <v>0</v>
      </c>
      <c r="J90" s="154">
        <f t="shared" si="3"/>
        <v>0</v>
      </c>
      <c r="K90" s="155"/>
      <c r="L90" s="140">
        <f t="shared" si="4"/>
        <v>0</v>
      </c>
      <c r="M90" s="81">
        <f t="shared" si="5"/>
        <v>0</v>
      </c>
      <c r="N90" s="152"/>
    </row>
    <row r="91" spans="1:14" x14ac:dyDescent="0.25">
      <c r="A91" s="88"/>
      <c r="B91" s="88"/>
      <c r="C91" s="106"/>
      <c r="D91" s="106"/>
      <c r="E91" s="152"/>
      <c r="F91" s="153"/>
      <c r="G91" s="105"/>
      <c r="H91" s="166">
        <v>0</v>
      </c>
      <c r="I91" s="166">
        <v>0</v>
      </c>
      <c r="J91" s="154">
        <f t="shared" si="3"/>
        <v>0</v>
      </c>
      <c r="K91" s="155"/>
      <c r="L91" s="140">
        <f t="shared" si="4"/>
        <v>0</v>
      </c>
      <c r="M91" s="81">
        <f t="shared" si="5"/>
        <v>0</v>
      </c>
      <c r="N91" s="152"/>
    </row>
    <row r="92" spans="1:14" x14ac:dyDescent="0.25">
      <c r="A92" s="88"/>
      <c r="B92" s="88"/>
      <c r="C92" s="106"/>
      <c r="D92" s="106"/>
      <c r="E92" s="152"/>
      <c r="F92" s="153"/>
      <c r="G92" s="105"/>
      <c r="H92" s="166">
        <v>0</v>
      </c>
      <c r="I92" s="166">
        <v>0</v>
      </c>
      <c r="J92" s="154">
        <f t="shared" si="3"/>
        <v>0</v>
      </c>
      <c r="K92" s="155"/>
      <c r="L92" s="140">
        <f t="shared" si="4"/>
        <v>0</v>
      </c>
      <c r="M92" s="81">
        <f t="shared" si="5"/>
        <v>0</v>
      </c>
      <c r="N92" s="152"/>
    </row>
    <row r="93" spans="1:14" x14ac:dyDescent="0.25">
      <c r="A93" s="88"/>
      <c r="B93" s="88"/>
      <c r="C93" s="106"/>
      <c r="D93" s="106"/>
      <c r="E93" s="152"/>
      <c r="F93" s="153"/>
      <c r="G93" s="105"/>
      <c r="H93" s="166">
        <v>0</v>
      </c>
      <c r="I93" s="166">
        <v>0</v>
      </c>
      <c r="J93" s="154">
        <f t="shared" si="3"/>
        <v>0</v>
      </c>
      <c r="K93" s="155"/>
      <c r="L93" s="140">
        <f t="shared" si="4"/>
        <v>0</v>
      </c>
      <c r="M93" s="81">
        <f t="shared" si="5"/>
        <v>0</v>
      </c>
      <c r="N93" s="152"/>
    </row>
    <row r="94" spans="1:14" x14ac:dyDescent="0.25">
      <c r="A94" s="88"/>
      <c r="B94" s="88"/>
      <c r="C94" s="106"/>
      <c r="D94" s="106"/>
      <c r="E94" s="152"/>
      <c r="F94" s="153"/>
      <c r="G94" s="105"/>
      <c r="H94" s="166">
        <v>0</v>
      </c>
      <c r="I94" s="166">
        <v>0</v>
      </c>
      <c r="J94" s="154">
        <f t="shared" si="3"/>
        <v>0</v>
      </c>
      <c r="K94" s="155"/>
      <c r="L94" s="140">
        <f t="shared" si="4"/>
        <v>0</v>
      </c>
      <c r="M94" s="81">
        <f t="shared" si="5"/>
        <v>0</v>
      </c>
      <c r="N94" s="152"/>
    </row>
    <row r="95" spans="1:14" x14ac:dyDescent="0.25">
      <c r="A95" s="88"/>
      <c r="B95" s="88"/>
      <c r="C95" s="106"/>
      <c r="D95" s="106"/>
      <c r="E95" s="152"/>
      <c r="F95" s="153"/>
      <c r="G95" s="105"/>
      <c r="H95" s="166">
        <v>0</v>
      </c>
      <c r="I95" s="166">
        <v>0</v>
      </c>
      <c r="J95" s="154">
        <f t="shared" si="3"/>
        <v>0</v>
      </c>
      <c r="K95" s="155"/>
      <c r="L95" s="140">
        <f t="shared" si="4"/>
        <v>0</v>
      </c>
      <c r="M95" s="81">
        <f t="shared" si="5"/>
        <v>0</v>
      </c>
      <c r="N95" s="152"/>
    </row>
    <row r="96" spans="1:14" x14ac:dyDescent="0.25">
      <c r="A96" s="88"/>
      <c r="B96" s="88"/>
      <c r="C96" s="106"/>
      <c r="D96" s="106"/>
      <c r="E96" s="152"/>
      <c r="F96" s="153"/>
      <c r="G96" s="105"/>
      <c r="H96" s="166">
        <v>0</v>
      </c>
      <c r="I96" s="166">
        <v>0</v>
      </c>
      <c r="J96" s="154">
        <f t="shared" si="3"/>
        <v>0</v>
      </c>
      <c r="K96" s="155"/>
      <c r="L96" s="140">
        <f t="shared" si="4"/>
        <v>0</v>
      </c>
      <c r="M96" s="81">
        <f t="shared" si="5"/>
        <v>0</v>
      </c>
      <c r="N96" s="152"/>
    </row>
    <row r="97" spans="1:14" x14ac:dyDescent="0.25">
      <c r="A97" s="88"/>
      <c r="B97" s="88"/>
      <c r="C97" s="106"/>
      <c r="D97" s="106"/>
      <c r="E97" s="152"/>
      <c r="F97" s="153"/>
      <c r="G97" s="105"/>
      <c r="H97" s="166">
        <v>0</v>
      </c>
      <c r="I97" s="166">
        <v>0</v>
      </c>
      <c r="J97" s="154">
        <f t="shared" si="3"/>
        <v>0</v>
      </c>
      <c r="K97" s="155"/>
      <c r="L97" s="140">
        <f t="shared" si="4"/>
        <v>0</v>
      </c>
      <c r="M97" s="81">
        <f t="shared" si="5"/>
        <v>0</v>
      </c>
      <c r="N97" s="152"/>
    </row>
    <row r="98" spans="1:14" x14ac:dyDescent="0.25">
      <c r="A98" s="88"/>
      <c r="B98" s="88"/>
      <c r="C98" s="106"/>
      <c r="D98" s="106"/>
      <c r="E98" s="152"/>
      <c r="F98" s="153"/>
      <c r="G98" s="105"/>
      <c r="H98" s="166">
        <v>0</v>
      </c>
      <c r="I98" s="166">
        <v>0</v>
      </c>
      <c r="J98" s="154">
        <f t="shared" si="3"/>
        <v>0</v>
      </c>
      <c r="K98" s="155"/>
      <c r="L98" s="140">
        <f t="shared" si="4"/>
        <v>0</v>
      </c>
      <c r="M98" s="81">
        <f t="shared" si="5"/>
        <v>0</v>
      </c>
      <c r="N98" s="152"/>
    </row>
    <row r="99" spans="1:14" x14ac:dyDescent="0.25">
      <c r="A99" s="88"/>
      <c r="B99" s="88"/>
      <c r="C99" s="106"/>
      <c r="D99" s="106"/>
      <c r="E99" s="152"/>
      <c r="F99" s="153"/>
      <c r="G99" s="105"/>
      <c r="H99" s="166">
        <v>0</v>
      </c>
      <c r="I99" s="166">
        <v>0</v>
      </c>
      <c r="J99" s="154">
        <f t="shared" si="3"/>
        <v>0</v>
      </c>
      <c r="K99" s="155"/>
      <c r="L99" s="140">
        <f t="shared" si="4"/>
        <v>0</v>
      </c>
      <c r="M99" s="81">
        <f t="shared" si="5"/>
        <v>0</v>
      </c>
      <c r="N99" s="152"/>
    </row>
    <row r="100" spans="1:14" x14ac:dyDescent="0.25">
      <c r="A100" s="88"/>
      <c r="B100" s="88"/>
      <c r="C100" s="106"/>
      <c r="D100" s="106"/>
      <c r="E100" s="152"/>
      <c r="F100" s="153"/>
      <c r="G100" s="105"/>
      <c r="H100" s="166">
        <v>0</v>
      </c>
      <c r="I100" s="166">
        <v>0</v>
      </c>
      <c r="J100" s="154">
        <f t="shared" si="3"/>
        <v>0</v>
      </c>
      <c r="K100" s="155"/>
      <c r="L100" s="140">
        <f t="shared" si="4"/>
        <v>0</v>
      </c>
      <c r="M100" s="81">
        <f t="shared" si="5"/>
        <v>0</v>
      </c>
      <c r="N100" s="152"/>
    </row>
    <row r="101" spans="1:14" x14ac:dyDescent="0.25">
      <c r="A101" s="88"/>
      <c r="B101" s="88"/>
      <c r="C101" s="106"/>
      <c r="D101" s="106"/>
      <c r="E101" s="152"/>
      <c r="F101" s="153"/>
      <c r="G101" s="105"/>
      <c r="H101" s="166">
        <v>0</v>
      </c>
      <c r="I101" s="166">
        <v>0</v>
      </c>
      <c r="J101" s="154">
        <f t="shared" si="3"/>
        <v>0</v>
      </c>
      <c r="K101" s="155"/>
      <c r="L101" s="140">
        <f t="shared" si="4"/>
        <v>0</v>
      </c>
      <c r="M101" s="81">
        <f t="shared" si="5"/>
        <v>0</v>
      </c>
      <c r="N101" s="152"/>
    </row>
    <row r="102" spans="1:14" x14ac:dyDescent="0.25">
      <c r="A102" s="88"/>
      <c r="B102" s="88"/>
      <c r="C102" s="106"/>
      <c r="D102" s="106"/>
      <c r="E102" s="152"/>
      <c r="F102" s="153"/>
      <c r="G102" s="105"/>
      <c r="H102" s="166">
        <v>0</v>
      </c>
      <c r="I102" s="166">
        <v>0</v>
      </c>
      <c r="J102" s="154">
        <f t="shared" si="3"/>
        <v>0</v>
      </c>
      <c r="K102" s="155"/>
      <c r="L102" s="140">
        <f t="shared" si="4"/>
        <v>0</v>
      </c>
      <c r="M102" s="81">
        <f t="shared" si="5"/>
        <v>0</v>
      </c>
      <c r="N102" s="152"/>
    </row>
    <row r="103" spans="1:14" x14ac:dyDescent="0.25">
      <c r="A103" s="88"/>
      <c r="B103" s="88"/>
      <c r="C103" s="106"/>
      <c r="D103" s="106"/>
      <c r="E103" s="152"/>
      <c r="F103" s="153"/>
      <c r="G103" s="105"/>
      <c r="H103" s="166">
        <v>0</v>
      </c>
      <c r="I103" s="166">
        <v>0</v>
      </c>
      <c r="J103" s="154">
        <f t="shared" si="3"/>
        <v>0</v>
      </c>
      <c r="K103" s="155"/>
      <c r="L103" s="140">
        <f t="shared" si="4"/>
        <v>0</v>
      </c>
      <c r="M103" s="81">
        <f t="shared" si="5"/>
        <v>0</v>
      </c>
      <c r="N103" s="152"/>
    </row>
    <row r="104" spans="1:14" x14ac:dyDescent="0.25">
      <c r="A104" s="88"/>
      <c r="B104" s="88"/>
      <c r="C104" s="106"/>
      <c r="D104" s="106"/>
      <c r="E104" s="152"/>
      <c r="F104" s="153"/>
      <c r="G104" s="105"/>
      <c r="H104" s="166">
        <v>0</v>
      </c>
      <c r="I104" s="166">
        <v>0</v>
      </c>
      <c r="J104" s="154">
        <f t="shared" si="3"/>
        <v>0</v>
      </c>
      <c r="K104" s="155"/>
      <c r="L104" s="140">
        <f t="shared" si="4"/>
        <v>0</v>
      </c>
      <c r="M104" s="81">
        <f t="shared" si="5"/>
        <v>0</v>
      </c>
      <c r="N104" s="152"/>
    </row>
    <row r="105" spans="1:14" x14ac:dyDescent="0.25">
      <c r="A105" s="88"/>
      <c r="B105" s="88"/>
      <c r="C105" s="106"/>
      <c r="D105" s="106"/>
      <c r="E105" s="152"/>
      <c r="F105" s="153"/>
      <c r="G105" s="105"/>
      <c r="H105" s="166">
        <v>0</v>
      </c>
      <c r="I105" s="166">
        <v>0</v>
      </c>
      <c r="J105" s="154">
        <f t="shared" si="3"/>
        <v>0</v>
      </c>
      <c r="K105" s="155"/>
      <c r="L105" s="140">
        <f t="shared" si="4"/>
        <v>0</v>
      </c>
      <c r="M105" s="81">
        <f t="shared" si="5"/>
        <v>0</v>
      </c>
      <c r="N105" s="152"/>
    </row>
    <row r="106" spans="1:14" x14ac:dyDescent="0.25">
      <c r="A106" s="88"/>
      <c r="B106" s="88"/>
      <c r="C106" s="106"/>
      <c r="D106" s="106"/>
      <c r="E106" s="152"/>
      <c r="F106" s="153"/>
      <c r="G106" s="105"/>
      <c r="H106" s="166">
        <v>0</v>
      </c>
      <c r="I106" s="166">
        <v>0</v>
      </c>
      <c r="J106" s="154">
        <f t="shared" si="3"/>
        <v>0</v>
      </c>
      <c r="K106" s="155"/>
      <c r="L106" s="140">
        <f t="shared" si="4"/>
        <v>0</v>
      </c>
      <c r="M106" s="81">
        <f t="shared" si="5"/>
        <v>0</v>
      </c>
      <c r="N106" s="152"/>
    </row>
    <row r="107" spans="1:14" x14ac:dyDescent="0.25">
      <c r="A107" s="88"/>
      <c r="B107" s="88"/>
      <c r="C107" s="106"/>
      <c r="D107" s="106"/>
      <c r="E107" s="152"/>
      <c r="F107" s="153"/>
      <c r="G107" s="105"/>
      <c r="H107" s="166">
        <v>0</v>
      </c>
      <c r="I107" s="166">
        <v>0</v>
      </c>
      <c r="J107" s="154">
        <f t="shared" si="3"/>
        <v>0</v>
      </c>
      <c r="K107" s="155"/>
      <c r="L107" s="140">
        <f t="shared" si="4"/>
        <v>0</v>
      </c>
      <c r="M107" s="81">
        <f t="shared" si="5"/>
        <v>0</v>
      </c>
      <c r="N107" s="152"/>
    </row>
    <row r="108" spans="1:14" x14ac:dyDescent="0.25">
      <c r="A108" s="88"/>
      <c r="B108" s="88"/>
      <c r="C108" s="106"/>
      <c r="D108" s="106"/>
      <c r="E108" s="152"/>
      <c r="F108" s="153"/>
      <c r="G108" s="105"/>
      <c r="H108" s="166">
        <v>0</v>
      </c>
      <c r="I108" s="166">
        <v>0</v>
      </c>
      <c r="J108" s="154">
        <f t="shared" si="3"/>
        <v>0</v>
      </c>
      <c r="K108" s="155"/>
      <c r="L108" s="140">
        <f t="shared" si="4"/>
        <v>0</v>
      </c>
      <c r="M108" s="81">
        <f t="shared" si="5"/>
        <v>0</v>
      </c>
      <c r="N108" s="152"/>
    </row>
    <row r="109" spans="1:14" x14ac:dyDescent="0.25">
      <c r="A109" s="88"/>
      <c r="B109" s="88"/>
      <c r="C109" s="106"/>
      <c r="D109" s="106"/>
      <c r="E109" s="152"/>
      <c r="F109" s="153"/>
      <c r="G109" s="105"/>
      <c r="H109" s="166">
        <v>0</v>
      </c>
      <c r="I109" s="166">
        <v>0</v>
      </c>
      <c r="J109" s="154">
        <f t="shared" si="3"/>
        <v>0</v>
      </c>
      <c r="K109" s="155"/>
      <c r="L109" s="140">
        <f t="shared" si="4"/>
        <v>0</v>
      </c>
      <c r="M109" s="81">
        <f t="shared" si="5"/>
        <v>0</v>
      </c>
      <c r="N109" s="152"/>
    </row>
    <row r="110" spans="1:14" x14ac:dyDescent="0.25">
      <c r="A110" s="88"/>
      <c r="B110" s="88"/>
      <c r="C110" s="106"/>
      <c r="D110" s="106"/>
      <c r="E110" s="152"/>
      <c r="F110" s="153"/>
      <c r="G110" s="105"/>
      <c r="H110" s="166">
        <v>0</v>
      </c>
      <c r="I110" s="166">
        <v>0</v>
      </c>
      <c r="J110" s="154">
        <f t="shared" si="3"/>
        <v>0</v>
      </c>
      <c r="K110" s="155"/>
      <c r="L110" s="140">
        <f t="shared" si="4"/>
        <v>0</v>
      </c>
      <c r="M110" s="81">
        <f t="shared" si="5"/>
        <v>0</v>
      </c>
      <c r="N110" s="152"/>
    </row>
    <row r="111" spans="1:14" x14ac:dyDescent="0.25">
      <c r="A111" s="88"/>
      <c r="B111" s="88"/>
      <c r="C111" s="106"/>
      <c r="D111" s="106"/>
      <c r="E111" s="152"/>
      <c r="F111" s="153"/>
      <c r="G111" s="105"/>
      <c r="H111" s="166">
        <v>0</v>
      </c>
      <c r="I111" s="166">
        <v>0</v>
      </c>
      <c r="J111" s="154">
        <f t="shared" si="3"/>
        <v>0</v>
      </c>
      <c r="K111" s="155"/>
      <c r="L111" s="140">
        <f t="shared" si="4"/>
        <v>0</v>
      </c>
      <c r="M111" s="81">
        <f t="shared" si="5"/>
        <v>0</v>
      </c>
      <c r="N111" s="152"/>
    </row>
    <row r="112" spans="1:14" x14ac:dyDescent="0.25">
      <c r="A112" s="88"/>
      <c r="B112" s="88"/>
      <c r="C112" s="106"/>
      <c r="D112" s="106"/>
      <c r="E112" s="152"/>
      <c r="F112" s="153"/>
      <c r="G112" s="105"/>
      <c r="H112" s="166">
        <v>0</v>
      </c>
      <c r="I112" s="166">
        <v>0</v>
      </c>
      <c r="J112" s="154">
        <f t="shared" si="3"/>
        <v>0</v>
      </c>
      <c r="K112" s="155"/>
      <c r="L112" s="140">
        <f t="shared" si="4"/>
        <v>0</v>
      </c>
      <c r="M112" s="81">
        <f t="shared" si="5"/>
        <v>0</v>
      </c>
      <c r="N112" s="152"/>
    </row>
    <row r="113" spans="1:14" x14ac:dyDescent="0.25">
      <c r="A113" s="88"/>
      <c r="B113" s="88"/>
      <c r="C113" s="106"/>
      <c r="D113" s="106"/>
      <c r="E113" s="152"/>
      <c r="F113" s="153"/>
      <c r="G113" s="105"/>
      <c r="H113" s="166">
        <v>0</v>
      </c>
      <c r="I113" s="166">
        <v>0</v>
      </c>
      <c r="J113" s="154">
        <f t="shared" si="3"/>
        <v>0</v>
      </c>
      <c r="K113" s="155"/>
      <c r="L113" s="140">
        <f t="shared" si="4"/>
        <v>0</v>
      </c>
      <c r="M113" s="81">
        <f t="shared" si="5"/>
        <v>0</v>
      </c>
      <c r="N113" s="152"/>
    </row>
    <row r="114" spans="1:14" x14ac:dyDescent="0.25">
      <c r="A114" s="88"/>
      <c r="B114" s="88"/>
      <c r="C114" s="106"/>
      <c r="D114" s="106"/>
      <c r="E114" s="152"/>
      <c r="F114" s="153"/>
      <c r="G114" s="105"/>
      <c r="H114" s="166">
        <v>0</v>
      </c>
      <c r="I114" s="166">
        <v>0</v>
      </c>
      <c r="J114" s="154">
        <f t="shared" si="3"/>
        <v>0</v>
      </c>
      <c r="K114" s="155"/>
      <c r="L114" s="140">
        <f t="shared" si="4"/>
        <v>0</v>
      </c>
      <c r="M114" s="81">
        <f t="shared" si="5"/>
        <v>0</v>
      </c>
      <c r="N114" s="152"/>
    </row>
    <row r="115" spans="1:14" x14ac:dyDescent="0.25">
      <c r="A115" s="88"/>
      <c r="B115" s="88"/>
      <c r="C115" s="106"/>
      <c r="D115" s="106"/>
      <c r="E115" s="152"/>
      <c r="F115" s="153"/>
      <c r="G115" s="105"/>
      <c r="H115" s="166">
        <v>0</v>
      </c>
      <c r="I115" s="166">
        <v>0</v>
      </c>
      <c r="J115" s="154">
        <f t="shared" si="3"/>
        <v>0</v>
      </c>
      <c r="K115" s="155"/>
      <c r="L115" s="140">
        <f t="shared" si="4"/>
        <v>0</v>
      </c>
      <c r="M115" s="81">
        <f t="shared" si="5"/>
        <v>0</v>
      </c>
      <c r="N115" s="152"/>
    </row>
    <row r="116" spans="1:14" x14ac:dyDescent="0.25">
      <c r="A116" s="88"/>
      <c r="B116" s="88"/>
      <c r="C116" s="106"/>
      <c r="D116" s="106"/>
      <c r="E116" s="152"/>
      <c r="F116" s="153"/>
      <c r="G116" s="105"/>
      <c r="H116" s="166">
        <v>0</v>
      </c>
      <c r="I116" s="166">
        <v>0</v>
      </c>
      <c r="J116" s="154">
        <f t="shared" si="3"/>
        <v>0</v>
      </c>
      <c r="K116" s="155"/>
      <c r="L116" s="140">
        <f t="shared" si="4"/>
        <v>0</v>
      </c>
      <c r="M116" s="81">
        <f t="shared" si="5"/>
        <v>0</v>
      </c>
      <c r="N116" s="152"/>
    </row>
    <row r="117" spans="1:14" x14ac:dyDescent="0.25">
      <c r="A117" s="103"/>
      <c r="B117" s="103"/>
      <c r="C117" s="104"/>
      <c r="D117" s="104"/>
      <c r="E117" s="152"/>
      <c r="F117" s="153"/>
      <c r="G117" s="105"/>
      <c r="H117" s="166">
        <v>0</v>
      </c>
      <c r="I117" s="166">
        <v>0</v>
      </c>
      <c r="J117" s="154">
        <f t="shared" si="3"/>
        <v>0</v>
      </c>
      <c r="K117" s="155"/>
      <c r="L117" s="140">
        <f t="shared" si="4"/>
        <v>0</v>
      </c>
      <c r="M117" s="81">
        <f t="shared" si="5"/>
        <v>0</v>
      </c>
      <c r="N117" s="152"/>
    </row>
    <row r="118" spans="1:14" x14ac:dyDescent="0.25">
      <c r="A118" s="88"/>
      <c r="B118" s="88"/>
      <c r="C118" s="106"/>
      <c r="D118" s="106"/>
      <c r="E118" s="152"/>
      <c r="F118" s="153"/>
      <c r="G118" s="105"/>
      <c r="H118" s="166">
        <v>0</v>
      </c>
      <c r="I118" s="166">
        <v>0</v>
      </c>
      <c r="J118" s="154">
        <f t="shared" si="3"/>
        <v>0</v>
      </c>
      <c r="K118" s="155"/>
      <c r="L118" s="140">
        <f t="shared" si="4"/>
        <v>0</v>
      </c>
      <c r="M118" s="81">
        <f t="shared" si="5"/>
        <v>0</v>
      </c>
      <c r="N118" s="152"/>
    </row>
    <row r="119" spans="1:14" x14ac:dyDescent="0.25">
      <c r="J119" s="107">
        <f>SUM(J6:J118)</f>
        <v>510</v>
      </c>
      <c r="K119" s="107">
        <f>SUM(K6:K118)</f>
        <v>510</v>
      </c>
      <c r="L119" s="82">
        <f>IF(J119&gt;0,M119/J119,0)</f>
        <v>0.56999999999999995</v>
      </c>
      <c r="M119" s="80">
        <f>SUM(M6:M118)</f>
        <v>290.7</v>
      </c>
      <c r="N119" s="133">
        <f>COUNTA(N6:N118)</f>
        <v>1</v>
      </c>
    </row>
    <row r="120" spans="1:14" x14ac:dyDescent="0.25">
      <c r="L120" s="108" t="s">
        <v>167</v>
      </c>
    </row>
    <row r="121" spans="1:14" x14ac:dyDescent="0.25">
      <c r="G121" t="s">
        <v>281</v>
      </c>
      <c r="K121" s="63">
        <f>K119</f>
        <v>510</v>
      </c>
      <c r="L121" s="87">
        <f>IF(AND($D$4&gt;0,$K$121&gt;0),$K$121/$K$122,0)</f>
        <v>0</v>
      </c>
      <c r="M121" t="str">
        <f>IF(L121&gt;=50%,"Kalustoon. Saat vähentää todelliset kulut. Älä laita ajopäiväkirjakuluna.","")</f>
        <v/>
      </c>
    </row>
    <row r="122" spans="1:14" ht="90" x14ac:dyDescent="0.25">
      <c r="G122" t="s">
        <v>282</v>
      </c>
      <c r="K122" s="102" t="str">
        <f>IF(D4&gt;0,D4,"Syötä mittarilukemat ajopäiväkirjan yläosan ruutuihin!")</f>
        <v>Syötä mittarilukemat ajopäiväkirjan yläosan ruutuihin!</v>
      </c>
      <c r="L122" s="87"/>
    </row>
  </sheetData>
  <sheetProtection sheet="1" objects="1" scenarios="1" formatCells="0" formatColumns="0" formatRows="0"/>
  <mergeCells count="6">
    <mergeCell ref="K1:K3"/>
    <mergeCell ref="H3:I3"/>
    <mergeCell ref="G4:G5"/>
    <mergeCell ref="H4:H5"/>
    <mergeCell ref="I4:I5"/>
    <mergeCell ref="J4:K4"/>
  </mergeCells>
  <pageMargins left="0.25" right="0.25" top="0.75" bottom="0.75" header="0.3" footer="0.3"/>
  <pageSetup paperSize="9" scale="59" fitToHeight="0" orientation="landscape" horizontalDpi="4294967293" verticalDpi="4294967293" r:id="rId1"/>
  <rowBreaks count="1" manualBreakCount="1">
    <brk id="102" max="1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9"/>
  <sheetViews>
    <sheetView zoomScale="80" zoomScaleNormal="80" workbookViewId="0">
      <selection activeCell="A11" sqref="A11"/>
    </sheetView>
  </sheetViews>
  <sheetFormatPr defaultRowHeight="15" x14ac:dyDescent="0.25"/>
  <cols>
    <col min="1" max="1" width="76" customWidth="1"/>
    <col min="2" max="2" width="12" customWidth="1"/>
    <col min="3" max="3" width="31" customWidth="1"/>
    <col min="5" max="5" width="15.85546875" customWidth="1"/>
    <col min="6" max="6" width="28.5703125" customWidth="1"/>
    <col min="7" max="7" width="19.85546875" customWidth="1"/>
    <col min="8" max="8" width="10.140625" customWidth="1"/>
    <col min="9" max="9" width="3" customWidth="1"/>
    <col min="10" max="10" width="12.5703125" customWidth="1"/>
    <col min="11" max="11" width="3" customWidth="1"/>
    <col min="12" max="12" width="13" customWidth="1"/>
    <col min="13" max="13" width="6.140625" customWidth="1"/>
    <col min="14" max="14" width="6.85546875" customWidth="1"/>
    <col min="15" max="15" width="20.42578125" customWidth="1"/>
    <col min="16" max="16" width="16.7109375" customWidth="1"/>
    <col min="17" max="17" width="13" customWidth="1"/>
    <col min="18" max="18" width="10.7109375" customWidth="1"/>
  </cols>
  <sheetData>
    <row r="1" spans="1:18" ht="21" x14ac:dyDescent="0.35">
      <c r="A1" s="39" t="s">
        <v>71</v>
      </c>
      <c r="F1" s="157" t="s">
        <v>284</v>
      </c>
      <c r="G1" s="69"/>
      <c r="H1" s="69"/>
      <c r="I1" s="277" t="s">
        <v>285</v>
      </c>
      <c r="J1" s="280"/>
      <c r="K1" s="280"/>
      <c r="L1" s="280"/>
      <c r="M1" s="126"/>
      <c r="N1" s="69"/>
      <c r="O1" s="279" t="s">
        <v>286</v>
      </c>
      <c r="P1" s="280"/>
      <c r="Q1" s="280"/>
      <c r="R1" s="278"/>
    </row>
    <row r="2" spans="1:18" ht="33.75" customHeight="1" thickBot="1" x14ac:dyDescent="0.3">
      <c r="A2" s="1" t="s">
        <v>68</v>
      </c>
      <c r="B2" s="1" t="s">
        <v>65</v>
      </c>
      <c r="C2" s="36" t="s">
        <v>66</v>
      </c>
      <c r="F2" s="129" t="s">
        <v>72</v>
      </c>
      <c r="I2" s="281" t="s">
        <v>287</v>
      </c>
      <c r="J2" s="282"/>
      <c r="K2" s="282"/>
      <c r="L2" s="282"/>
      <c r="M2" s="165">
        <v>1</v>
      </c>
      <c r="N2" s="114">
        <f>Ohjeet!A55</f>
        <v>1</v>
      </c>
      <c r="O2" s="110" t="str">
        <f>Ohjeet!B55</f>
        <v>Koko Tilikausi</v>
      </c>
      <c r="P2" s="138">
        <f>Ohjeet!E55</f>
        <v>46023</v>
      </c>
      <c r="Q2" s="138">
        <f>Ohjeet!F55</f>
        <v>46387</v>
      </c>
      <c r="R2" s="179"/>
    </row>
    <row r="3" spans="1:18" x14ac:dyDescent="0.25">
      <c r="A3" s="1" t="str">
        <f>"Myynti "</f>
        <v xml:space="preserve">Myynti </v>
      </c>
      <c r="B3" s="29"/>
      <c r="F3" s="127"/>
      <c r="G3" s="131" t="s">
        <v>132</v>
      </c>
      <c r="J3" s="36" t="s">
        <v>288</v>
      </c>
      <c r="K3" s="1"/>
      <c r="L3" s="36" t="s">
        <v>289</v>
      </c>
      <c r="N3" s="114">
        <f>Ohjeet!A56</f>
        <v>2</v>
      </c>
      <c r="O3" s="158" t="str">
        <f>Ohjeet!B56</f>
        <v>Neljännesvuosi 1/4</v>
      </c>
      <c r="P3" s="138" t="str">
        <f>Ohjeet!E56</f>
        <v>1.1.2026</v>
      </c>
      <c r="Q3" s="138" t="str">
        <f>Ohjeet!F56</f>
        <v>31.3.2026</v>
      </c>
      <c r="R3" s="179"/>
    </row>
    <row r="4" spans="1:18" x14ac:dyDescent="0.25">
      <c r="A4" t="s">
        <v>176</v>
      </c>
      <c r="B4" s="114" t="s">
        <v>223</v>
      </c>
      <c r="C4" s="82">
        <f>Tulot!N151</f>
        <v>0</v>
      </c>
      <c r="F4" s="128" t="str">
        <f>TEXT(Tulot!F4,"0,0 %")&amp;"""vero"</f>
        <v>25,5 %"vero</v>
      </c>
      <c r="G4" s="29">
        <f>SUMIFS(Tulot!$F$5:$F$149,Tulot!$B$5:$B$149,$J$5,Tulot!$B$5:$B$149,$L$5)</f>
        <v>0</v>
      </c>
      <c r="H4" s="223" t="s">
        <v>130</v>
      </c>
      <c r="I4" s="89" t="s">
        <v>138</v>
      </c>
      <c r="J4" s="159">
        <f>IF(M2&lt;18,VLOOKUP($M$2,Ohjeet!A54:F72,5,FALSE),IF(M2="","Valitse oletus alv-jakso",IF(M2="18","Ei alv-velvollinen",IF(M2=0,"Ei alv-velvollinen",""))))</f>
        <v>46023</v>
      </c>
      <c r="K4" s="224" t="s">
        <v>137</v>
      </c>
      <c r="L4" s="159">
        <f>IF(M2&lt;18,VLOOKUP($M$2,Ohjeet!A54:F71,6,FALSE),IF(M2="","Valitse alv-jakso!","Ei alv-velvollinen"))</f>
        <v>46387</v>
      </c>
      <c r="N4" s="114">
        <f>Ohjeet!A57</f>
        <v>3</v>
      </c>
      <c r="O4" s="158" t="str">
        <f>Ohjeet!B57</f>
        <v>Neljännesvuosi 2/4</v>
      </c>
      <c r="P4" s="138" t="str">
        <f>Ohjeet!E57</f>
        <v>1.4.2026</v>
      </c>
      <c r="Q4" s="138" t="str">
        <f>Ohjeet!F57</f>
        <v>30.6.2026</v>
      </c>
      <c r="R4" s="179"/>
    </row>
    <row r="5" spans="1:18" ht="30" x14ac:dyDescent="0.25">
      <c r="A5" s="228" t="s">
        <v>358</v>
      </c>
      <c r="C5" s="6">
        <f>IF(E5&gt;0,E5,D5*C4)</f>
        <v>0</v>
      </c>
      <c r="D5" s="113">
        <v>0</v>
      </c>
      <c r="E5" s="125">
        <v>0</v>
      </c>
      <c r="F5" s="128" t="str">
        <f>TEXT(Tulot!G4,"0,0 %")&amp;"""vero"</f>
        <v>13,5 %"vero</v>
      </c>
      <c r="G5" s="29">
        <f>SUMIFS(Tulot!$G$5:$G$149,Tulot!$B$5:$B$149,$J$5,Tulot!$B$5:$B$149,$L$5)</f>
        <v>0</v>
      </c>
      <c r="J5" s="225" t="str">
        <f>IF($M$2&lt;&gt;1,CONCATENATE(I4,TEXT(J4,"P.K.VVVV")),CONCATENATE(I4,TEXT(Tulot!F1,"P.K.VVVV")))</f>
        <v>&gt;=1.1.2026</v>
      </c>
      <c r="K5" s="89"/>
      <c r="L5" s="225" t="str">
        <f>IF($M$2&lt;&gt;1,CONCATENATE(K4,TEXT(L4,"P.K.VVVV")),CONCATENATE(K4,TEXT(Tulot!H1,"P.K.VVVV")))</f>
        <v>&lt;=31.12.2026</v>
      </c>
      <c r="N5" s="114">
        <f>Ohjeet!A58</f>
        <v>4</v>
      </c>
      <c r="O5" s="158" t="str">
        <f>Ohjeet!B58</f>
        <v>Neljännesvuosi 3/4</v>
      </c>
      <c r="P5" s="138" t="str">
        <f>Ohjeet!E58</f>
        <v>1.7.2026</v>
      </c>
      <c r="Q5" s="138" t="str">
        <f>Ohjeet!F58</f>
        <v>30.9.2026</v>
      </c>
      <c r="R5" s="179"/>
    </row>
    <row r="6" spans="1:18" ht="30" customHeight="1" x14ac:dyDescent="0.25">
      <c r="A6" s="115" t="s">
        <v>177</v>
      </c>
      <c r="C6" s="6">
        <f>C4-C5</f>
        <v>0</v>
      </c>
      <c r="D6" s="284">
        <f>Tulot!D1</f>
        <v>2026</v>
      </c>
      <c r="F6" s="128" t="str">
        <f>TEXT(Tulot!H4,"0,0 %")&amp;"""vero"</f>
        <v>10,0 %"vero</v>
      </c>
      <c r="G6" s="29">
        <f>SUMIFS(Tulot!$H$5:$H$149,Tulot!$B$5:$B$149,$J$5,Tulot!$B$5:$B$149,$L$5)</f>
        <v>0</v>
      </c>
      <c r="N6" s="114">
        <f>Ohjeet!A59</f>
        <v>5</v>
      </c>
      <c r="O6" s="158" t="str">
        <f>Ohjeet!B59</f>
        <v>Neljännesvuosi 4/4</v>
      </c>
      <c r="P6" s="138" t="str">
        <f>Ohjeet!E59</f>
        <v>1.10.2026</v>
      </c>
      <c r="Q6" s="138" t="str">
        <f>Ohjeet!F59</f>
        <v>31.12.2026</v>
      </c>
      <c r="R6" s="179"/>
    </row>
    <row r="7" spans="1:18" x14ac:dyDescent="0.25">
      <c r="A7" t="str">
        <f>"2. Jaksotettavat myyntitulot kotieläimistä vuonna "&amp;D6</f>
        <v>2. Jaksotettavat myyntitulot kotieläimistä vuonna 2026</v>
      </c>
      <c r="C7" s="112">
        <f>IF(C5&gt;0,C5,0)</f>
        <v>0</v>
      </c>
      <c r="D7" s="285"/>
      <c r="F7" s="128" t="str">
        <f>TEXT(Tulot!I4,"0,0 %")&amp;"""vero"</f>
        <v>24,0 %"vero</v>
      </c>
      <c r="G7" s="29">
        <f>SUMIFS(Tulot!$I$5:$I$149,Tulot!$B$5:$B$149,$J$5,Tulot!$B$5:$B$149,$L$5)</f>
        <v>0</v>
      </c>
      <c r="N7" s="114">
        <f>Ohjeet!A60</f>
        <v>6</v>
      </c>
      <c r="O7" s="160" t="str">
        <f>Ohjeet!B60</f>
        <v>Kuukausittain 1</v>
      </c>
      <c r="P7" s="138" t="str">
        <f>Ohjeet!E60</f>
        <v>1.1.2026</v>
      </c>
      <c r="Q7" s="138" t="str">
        <f>Ohjeet!F60</f>
        <v>31.1.2026</v>
      </c>
      <c r="R7" s="179"/>
    </row>
    <row r="8" spans="1:18" ht="30" x14ac:dyDescent="0.25">
      <c r="A8" s="102" t="str">
        <f>"3. Verovuoden "&amp;D6&amp;" tuotoksi jaksotetut kotieläinten aiemmat myyntitulot ("&amp;D6&amp;" aiemmat vuodet)"</f>
        <v>3. Verovuoden 2026 tuotoksi jaksotetut kotieläinten aiemmat myyntitulot (2026 aiemmat vuodet)</v>
      </c>
      <c r="C8" s="6">
        <f>IF(E8&gt;0,E8,0)</f>
        <v>0</v>
      </c>
      <c r="D8" s="131"/>
      <c r="E8" s="125">
        <v>0</v>
      </c>
      <c r="F8" s="128" t="str">
        <f>TEXT(Tulot!J4,"0,0 %")&amp;"""vero"</f>
        <v>14,0 %"vero</v>
      </c>
      <c r="G8" s="29">
        <f>SUMIFS(Tulot!$J$5:$J$149,Tulot!$B$5:$B$149,$J$5,Tulot!$B$5:$B$149,$L$5)</f>
        <v>0</v>
      </c>
      <c r="N8" s="114">
        <f>Ohjeet!A61</f>
        <v>7</v>
      </c>
      <c r="O8" s="160" t="str">
        <f>Ohjeet!B61</f>
        <v>Kuukausittain 2</v>
      </c>
      <c r="P8" s="138" t="str">
        <f>Ohjeet!E61</f>
        <v>1.2.2026</v>
      </c>
      <c r="Q8" s="138" t="str">
        <f>Ohjeet!F61</f>
        <v>28.2.2026</v>
      </c>
      <c r="R8" s="179"/>
    </row>
    <row r="9" spans="1:18" x14ac:dyDescent="0.25">
      <c r="A9" t="s">
        <v>172</v>
      </c>
      <c r="B9" s="114" t="str">
        <f>Tulot!P4</f>
        <v>T4</v>
      </c>
      <c r="C9" s="29">
        <f>Tulot!P150</f>
        <v>0</v>
      </c>
      <c r="F9" s="128" t="str">
        <f>TEXT(Tulot!K4,"0,0 %")&amp;"""vero"</f>
        <v>0,0 %"vero</v>
      </c>
      <c r="G9" s="29">
        <f>SUMIFS(Tulot!$K$5:$K$149,Tulot!$B$5:$B$149,$J$5,Tulot!$B$5:$B$149,$L$5)</f>
        <v>0</v>
      </c>
      <c r="N9" s="114">
        <f>Ohjeet!A62</f>
        <v>8</v>
      </c>
      <c r="O9" s="160" t="str">
        <f>Ohjeet!B62</f>
        <v>Kuukausittain 3</v>
      </c>
      <c r="P9" s="138" t="str">
        <f>Ohjeet!E62</f>
        <v>1.3.2026</v>
      </c>
      <c r="Q9" s="138" t="str">
        <f>Ohjeet!F62</f>
        <v>31.3.2026</v>
      </c>
      <c r="R9" s="179"/>
    </row>
    <row r="10" spans="1:18" x14ac:dyDescent="0.25">
      <c r="A10" s="96" t="s">
        <v>173</v>
      </c>
      <c r="C10" s="111">
        <f>C6+C8+C9</f>
        <v>0</v>
      </c>
      <c r="F10" s="128" t="s">
        <v>75</v>
      </c>
      <c r="G10" s="38">
        <f>SUM(G4:G9)</f>
        <v>0</v>
      </c>
      <c r="N10" s="114">
        <f>Ohjeet!A63</f>
        <v>9</v>
      </c>
      <c r="O10" s="160" t="str">
        <f>Ohjeet!B63</f>
        <v>Kuukausittain 4</v>
      </c>
      <c r="P10" s="138" t="str">
        <f>Ohjeet!E63</f>
        <v>1.4.2026</v>
      </c>
      <c r="Q10" s="138" t="str">
        <f>Ohjeet!F63</f>
        <v>30.4.2026</v>
      </c>
      <c r="R10" s="179"/>
    </row>
    <row r="11" spans="1:18" x14ac:dyDescent="0.25">
      <c r="A11" s="1" t="str">
        <f>"Verollinen myynti "&amp;TEXT(Tulot!G4,"0,0 % ")&amp;TEXT(Tulot!J4,"0,0 % ")</f>
        <v xml:space="preserve">Verollinen myynti 13,5 % 14,0 % </v>
      </c>
      <c r="F11" s="128" t="s">
        <v>73</v>
      </c>
      <c r="G11" s="29">
        <f>SUMIFS(Menot!AD5:AD291,Menot!B5:B291,J5,Menot!B5:B291,L5)</f>
        <v>0</v>
      </c>
      <c r="N11" s="114">
        <f>Ohjeet!A64</f>
        <v>10</v>
      </c>
      <c r="O11" s="160" t="str">
        <f>Ohjeet!B64</f>
        <v>Kuukausittain 5</v>
      </c>
      <c r="P11" s="138" t="str">
        <f>Ohjeet!E64</f>
        <v>1.5.2026</v>
      </c>
      <c r="Q11" s="138" t="str">
        <f>Ohjeet!F64</f>
        <v>31.5.2026</v>
      </c>
      <c r="R11" s="179"/>
    </row>
    <row r="12" spans="1:18" ht="15" customHeight="1" x14ac:dyDescent="0.25">
      <c r="A12" t="s">
        <v>216</v>
      </c>
      <c r="B12" s="114" t="str">
        <f>Tulot!Q4</f>
        <v>T5</v>
      </c>
      <c r="C12" s="29">
        <f>Tulot!Q150</f>
        <v>0</v>
      </c>
      <c r="F12" s="129" t="s">
        <v>74</v>
      </c>
      <c r="G12" s="38">
        <f>G10-G11</f>
        <v>0</v>
      </c>
      <c r="N12" s="114">
        <f>Ohjeet!A65</f>
        <v>11</v>
      </c>
      <c r="O12" s="160" t="str">
        <f>Ohjeet!B65</f>
        <v>Kuukausittain 6</v>
      </c>
      <c r="P12" s="138" t="str">
        <f>Ohjeet!E65</f>
        <v>1.6.2026</v>
      </c>
      <c r="Q12" s="138" t="str">
        <f>Ohjeet!F65</f>
        <v>30.6.2026</v>
      </c>
      <c r="R12" s="179"/>
    </row>
    <row r="13" spans="1:18" x14ac:dyDescent="0.25">
      <c r="A13" t="s">
        <v>217</v>
      </c>
      <c r="B13" s="114" t="str">
        <f>Tulot!R4</f>
        <v>T6</v>
      </c>
      <c r="C13" s="29">
        <f>Tulot!R150</f>
        <v>0</v>
      </c>
      <c r="F13" s="161"/>
      <c r="N13" s="114">
        <f>Ohjeet!A66</f>
        <v>12</v>
      </c>
      <c r="O13" s="160" t="str">
        <f>Ohjeet!B66</f>
        <v>Kuukausittain 7</v>
      </c>
      <c r="P13" s="138" t="str">
        <f>Ohjeet!E66</f>
        <v>1.7.2026</v>
      </c>
      <c r="Q13" s="138" t="str">
        <f>Ohjeet!F66</f>
        <v>31.7.2026</v>
      </c>
      <c r="R13" s="179"/>
    </row>
    <row r="14" spans="1:18" x14ac:dyDescent="0.25">
      <c r="A14" t="s">
        <v>218</v>
      </c>
      <c r="B14" s="114" t="str">
        <f>Tulot!S4</f>
        <v>T7</v>
      </c>
      <c r="C14" s="29">
        <f>Tulot!S150</f>
        <v>0</v>
      </c>
      <c r="F14" s="161"/>
      <c r="N14" s="114">
        <f>Ohjeet!A67</f>
        <v>13</v>
      </c>
      <c r="O14" s="160" t="str">
        <f>Ohjeet!B67</f>
        <v>Kuukausittain 8</v>
      </c>
      <c r="P14" s="138" t="str">
        <f>Ohjeet!E67</f>
        <v>1.8.2026</v>
      </c>
      <c r="Q14" s="138" t="str">
        <f>Ohjeet!F67</f>
        <v>31.8.2026</v>
      </c>
      <c r="R14" s="179"/>
    </row>
    <row r="15" spans="1:18" x14ac:dyDescent="0.25">
      <c r="A15" s="96" t="s">
        <v>174</v>
      </c>
      <c r="B15" s="27" t="s">
        <v>64</v>
      </c>
      <c r="C15" s="111">
        <f>IF(B15&lt;&gt;"x",SUM(C12:C14),SUM(C12:C14)+C10)</f>
        <v>0</v>
      </c>
      <c r="F15" s="127"/>
      <c r="N15" s="114">
        <f>Ohjeet!A68</f>
        <v>14</v>
      </c>
      <c r="O15" s="160" t="str">
        <f>Ohjeet!B68</f>
        <v>Kuukausittain 9</v>
      </c>
      <c r="P15" s="138" t="str">
        <f>Ohjeet!E68</f>
        <v>1.9.2026</v>
      </c>
      <c r="Q15" s="138" t="str">
        <f>Ohjeet!F68</f>
        <v>30.9.2026</v>
      </c>
      <c r="R15" s="179"/>
    </row>
    <row r="16" spans="1:18" x14ac:dyDescent="0.25">
      <c r="A16" s="1" t="str">
        <f>"Verollinen myynti "&amp;TEXT(Tulot!H4,"0 %")</f>
        <v>Verollinen myynti 10 %</v>
      </c>
      <c r="F16" s="127"/>
      <c r="N16" s="114">
        <f>Ohjeet!A69</f>
        <v>15</v>
      </c>
      <c r="O16" s="160" t="str">
        <f>Ohjeet!B69</f>
        <v>Kuukausittain 10</v>
      </c>
      <c r="P16" s="138" t="str">
        <f>Ohjeet!E69</f>
        <v>1.10.2026</v>
      </c>
      <c r="Q16" s="138" t="str">
        <f>Ohjeet!F69</f>
        <v>31.10.2026</v>
      </c>
      <c r="R16" s="179"/>
    </row>
    <row r="17" spans="1:18" x14ac:dyDescent="0.25">
      <c r="A17" t="s">
        <v>347</v>
      </c>
      <c r="B17" s="114" t="str">
        <f>Tulot!T4</f>
        <v>T8</v>
      </c>
      <c r="C17" s="29">
        <f>Tulot!T150</f>
        <v>0</v>
      </c>
      <c r="F17" s="127"/>
      <c r="N17" s="114">
        <f>Ohjeet!A70</f>
        <v>16</v>
      </c>
      <c r="O17" s="160" t="str">
        <f>Ohjeet!B70</f>
        <v>Kuukausittain 11</v>
      </c>
      <c r="P17" s="138" t="str">
        <f>Ohjeet!E70</f>
        <v>1.11.2026</v>
      </c>
      <c r="Q17" s="138" t="str">
        <f>Ohjeet!F70</f>
        <v>30.11.2026</v>
      </c>
      <c r="R17" s="179"/>
    </row>
    <row r="18" spans="1:18" x14ac:dyDescent="0.25">
      <c r="A18" s="1" t="s">
        <v>22</v>
      </c>
      <c r="F18" s="127"/>
      <c r="N18" s="114">
        <f>Ohjeet!A71</f>
        <v>17</v>
      </c>
      <c r="O18" s="160" t="str">
        <f>Ohjeet!B71</f>
        <v>Kuukausittain 12</v>
      </c>
      <c r="P18" s="138" t="str">
        <f>Ohjeet!E71</f>
        <v>1.12.2026</v>
      </c>
      <c r="Q18" s="138" t="str">
        <f>Ohjeet!F71</f>
        <v>31.12.2026</v>
      </c>
      <c r="R18" s="179"/>
    </row>
    <row r="19" spans="1:18" ht="15.75" thickBot="1" x14ac:dyDescent="0.3">
      <c r="A19" t="s">
        <v>219</v>
      </c>
      <c r="B19" s="114" t="str">
        <f>Tulot!U4</f>
        <v>T9</v>
      </c>
      <c r="C19" s="29">
        <f>Tulot!U150</f>
        <v>0</v>
      </c>
      <c r="F19" s="127"/>
      <c r="N19" s="114">
        <f>Ohjeet!A72</f>
        <v>18</v>
      </c>
      <c r="O19" s="162" t="str">
        <f>Ohjeet!B72</f>
        <v>EI ALV-velvollinen</v>
      </c>
      <c r="P19" s="163" t="s">
        <v>64</v>
      </c>
      <c r="Q19" s="164" t="s">
        <v>64</v>
      </c>
      <c r="R19" s="179"/>
    </row>
    <row r="20" spans="1:18" ht="15.75" thickBot="1" x14ac:dyDescent="0.3">
      <c r="A20" t="s">
        <v>220</v>
      </c>
      <c r="B20" s="114" t="str">
        <f>Tulot!V4</f>
        <v>T11</v>
      </c>
      <c r="C20" s="29">
        <f>Tulot!V150</f>
        <v>0</v>
      </c>
      <c r="F20" s="130"/>
      <c r="G20" s="74"/>
      <c r="H20" s="74"/>
      <c r="I20" s="74"/>
      <c r="J20" s="74"/>
      <c r="K20" s="74"/>
      <c r="L20" s="74"/>
      <c r="M20" s="74"/>
      <c r="N20" s="74"/>
      <c r="O20" s="74"/>
      <c r="P20" s="74"/>
      <c r="Q20" s="74"/>
      <c r="R20" s="176"/>
    </row>
    <row r="21" spans="1:18" x14ac:dyDescent="0.25">
      <c r="A21" t="s">
        <v>221</v>
      </c>
      <c r="C21" s="48">
        <v>0</v>
      </c>
    </row>
    <row r="22" spans="1:18" ht="30" x14ac:dyDescent="0.25">
      <c r="A22" s="102" t="s">
        <v>350</v>
      </c>
      <c r="B22" s="114" t="str">
        <f>Tulot!V4</f>
        <v>T11</v>
      </c>
      <c r="C22" s="29">
        <f>Tulot!W150</f>
        <v>0</v>
      </c>
    </row>
    <row r="23" spans="1:18" x14ac:dyDescent="0.25">
      <c r="A23" t="s">
        <v>222</v>
      </c>
      <c r="B23" s="114"/>
      <c r="C23" s="48">
        <v>0</v>
      </c>
    </row>
    <row r="24" spans="1:18" x14ac:dyDescent="0.25">
      <c r="A24" t="s">
        <v>353</v>
      </c>
      <c r="B24" s="114"/>
      <c r="C24" s="48"/>
    </row>
    <row r="25" spans="1:18" x14ac:dyDescent="0.25">
      <c r="A25" t="s">
        <v>352</v>
      </c>
      <c r="B25" s="114"/>
      <c r="C25" s="48"/>
    </row>
    <row r="26" spans="1:18" x14ac:dyDescent="0.25">
      <c r="A26" s="96" t="s">
        <v>175</v>
      </c>
      <c r="B26" s="27" t="s">
        <v>64</v>
      </c>
      <c r="C26" s="111">
        <f>IF(B26&lt;&gt;"x",SUM(C19:C25,C17),SUM(C19:C25,C17)+SUM(C12:C13)+SUM(C10))</f>
        <v>0</v>
      </c>
    </row>
    <row r="27" spans="1:18" x14ac:dyDescent="0.25">
      <c r="A27" s="33" t="s">
        <v>70</v>
      </c>
      <c r="C27" s="38">
        <f>C10+C12+C13+C17+C19+C20+C21+C22+C23+C24+C25</f>
        <v>0</v>
      </c>
    </row>
    <row r="28" spans="1:18" x14ac:dyDescent="0.25">
      <c r="A28" s="1" t="s">
        <v>67</v>
      </c>
    </row>
    <row r="29" spans="1:18" x14ac:dyDescent="0.25">
      <c r="A29" t="s">
        <v>204</v>
      </c>
      <c r="B29" s="114" t="str">
        <f>Menot!N4</f>
        <v>M1</v>
      </c>
      <c r="C29" s="29">
        <f>Menot!N292</f>
        <v>0</v>
      </c>
    </row>
    <row r="30" spans="1:18" x14ac:dyDescent="0.25">
      <c r="A30" t="str">
        <f>"2. Arvonlisäverotuksessa vähennyskelpoiset ostot "&amp;TEXT(Menot!F4,"0,0 %")&amp;","&amp;TEXT(Menot!I4,"0,0 %")</f>
        <v>2. Arvonlisäverotuksessa vähennyskelpoiset ostot 25,5 %,24,0 %</v>
      </c>
      <c r="B30" s="114" t="str">
        <f>Menot!O4</f>
        <v>M2</v>
      </c>
      <c r="C30" s="29">
        <f>SUM(Menot!O292:P292)</f>
        <v>0</v>
      </c>
    </row>
    <row r="31" spans="1:18" x14ac:dyDescent="0.25">
      <c r="A31" s="102" t="str">
        <f>"3. Jaksotettavat eläinten hankintamenot vuonna "&amp;Tulot!D1</f>
        <v>3. Jaksotettavat eläinten hankintamenot vuonna 2026</v>
      </c>
      <c r="C31" s="6">
        <f>IF(D31&gt;0,D31,0)</f>
        <v>0</v>
      </c>
      <c r="D31" s="283">
        <v>0</v>
      </c>
      <c r="E31" s="283"/>
    </row>
    <row r="32" spans="1:18" x14ac:dyDescent="0.25">
      <c r="A32" s="102" t="str">
        <f>"4. Vuoden "&amp;Tulot!D1&amp;" poistona vähennettävät kotieläinten jaksotetut hankintamenot"</f>
        <v>4. Vuoden 2026 poistona vähennettävät kotieläinten jaksotetut hankintamenot</v>
      </c>
      <c r="C32" s="48">
        <v>0</v>
      </c>
    </row>
    <row r="33" spans="1:7" x14ac:dyDescent="0.25">
      <c r="A33" s="120" t="s">
        <v>173</v>
      </c>
      <c r="C33" s="132">
        <f>C29+C30-C31+C32</f>
        <v>0</v>
      </c>
    </row>
    <row r="34" spans="1:7" x14ac:dyDescent="0.25">
      <c r="A34" t="str">
        <f>"5. Arvonlisäverotuksessa vähennyskelpoiset ostot "&amp;TEXT(Menot!G4,"0,0 % ")&amp;TEXT(Menot!J4,"0,0 %")</f>
        <v>5. Arvonlisäverotuksessa vähennyskelpoiset ostot 13,5 % 14,0 %</v>
      </c>
      <c r="B34" s="114" t="str">
        <f>Menot!Q4</f>
        <v>M5</v>
      </c>
      <c r="C34" s="29">
        <f>SUM(Menot!Q292:S292)</f>
        <v>0</v>
      </c>
    </row>
    <row r="35" spans="1:7" x14ac:dyDescent="0.25">
      <c r="A35" t="str">
        <f>"6. Arvonlisäverotuksessa vähennyskelpoiset ostot "&amp;TEXT(Tulot!H4,"0,0 %")</f>
        <v>6. Arvonlisäverotuksessa vähennyskelpoiset ostot 10,0 %</v>
      </c>
      <c r="B35" s="114" t="str">
        <f>Menot!T4</f>
        <v>M6</v>
      </c>
      <c r="C35" s="29">
        <f>Menot!T292</f>
        <v>0</v>
      </c>
    </row>
    <row r="36" spans="1:7" x14ac:dyDescent="0.25">
      <c r="A36" t="s">
        <v>211</v>
      </c>
      <c r="B36" s="114" t="str">
        <f>Menot!U4</f>
        <v>M7</v>
      </c>
      <c r="C36" s="29">
        <f>Menot!U292</f>
        <v>0</v>
      </c>
    </row>
    <row r="37" spans="1:7" ht="15.75" thickBot="1" x14ac:dyDescent="0.3">
      <c r="A37" t="s">
        <v>205</v>
      </c>
      <c r="C37" s="29">
        <f>'Poistot, lainat, muut'!I28</f>
        <v>0</v>
      </c>
    </row>
    <row r="38" spans="1:7" ht="36.75" customHeight="1" thickBot="1" x14ac:dyDescent="0.3">
      <c r="A38" t="s">
        <v>206</v>
      </c>
      <c r="C38" s="48"/>
      <c r="D38" s="185">
        <v>0.4</v>
      </c>
      <c r="E38" s="184" t="s">
        <v>94</v>
      </c>
      <c r="F38" s="217">
        <f>IF(G41&gt;F41,F41,G41)</f>
        <v>0</v>
      </c>
      <c r="G38" s="126"/>
    </row>
    <row r="39" spans="1:7" x14ac:dyDescent="0.25">
      <c r="A39" t="s">
        <v>207</v>
      </c>
      <c r="B39" s="114" t="str">
        <f>Menot!X4</f>
        <v>M10</v>
      </c>
      <c r="C39" s="29">
        <f>Menot!X292</f>
        <v>0</v>
      </c>
      <c r="F39" s="218"/>
      <c r="G39" s="179"/>
    </row>
    <row r="40" spans="1:7" x14ac:dyDescent="0.25">
      <c r="A40" t="s">
        <v>208</v>
      </c>
      <c r="B40" s="169" t="str">
        <f>M11_Muut</f>
        <v>M11</v>
      </c>
      <c r="C40" s="29">
        <f>'Poistot, lainat, muut'!I57</f>
        <v>0</v>
      </c>
      <c r="F40" s="218"/>
      <c r="G40" s="179"/>
    </row>
    <row r="41" spans="1:7" ht="15.75" thickBot="1" x14ac:dyDescent="0.3">
      <c r="A41" s="33" t="s">
        <v>69</v>
      </c>
      <c r="C41" s="38">
        <f>SUM(C33:C40)</f>
        <v>0</v>
      </c>
      <c r="E41" s="89" t="s">
        <v>95</v>
      </c>
      <c r="F41" s="219">
        <v>25000</v>
      </c>
      <c r="G41" s="220">
        <f>IF(C27-SUM(C33:C37)&gt;0,(C27-SUM(C33:C37))*D38,0)</f>
        <v>0</v>
      </c>
    </row>
    <row r="42" spans="1:7" x14ac:dyDescent="0.25">
      <c r="A42" t="s">
        <v>23</v>
      </c>
      <c r="C42" s="38">
        <f>C27-C41</f>
        <v>0</v>
      </c>
    </row>
    <row r="43" spans="1:7" x14ac:dyDescent="0.25">
      <c r="A43" s="26" t="s">
        <v>209</v>
      </c>
      <c r="B43" s="110"/>
      <c r="C43" s="48"/>
    </row>
    <row r="44" spans="1:7" x14ac:dyDescent="0.25">
      <c r="A44" s="26" t="s">
        <v>210</v>
      </c>
      <c r="B44" s="110"/>
      <c r="C44" s="48"/>
    </row>
    <row r="45" spans="1:7" x14ac:dyDescent="0.25">
      <c r="A45" s="1" t="s">
        <v>96</v>
      </c>
      <c r="C45" s="38">
        <f>C42-C43-C44</f>
        <v>0</v>
      </c>
    </row>
    <row r="46" spans="1:7" x14ac:dyDescent="0.25">
      <c r="A46" s="1"/>
      <c r="C46" s="38"/>
    </row>
    <row r="47" spans="1:7" x14ac:dyDescent="0.25">
      <c r="A47" s="1" t="s">
        <v>332</v>
      </c>
      <c r="C47" s="38"/>
    </row>
    <row r="48" spans="1:7" x14ac:dyDescent="0.25">
      <c r="A48" t="str">
        <f>Tulot!Y4</f>
        <v>Pääomatulot (vuokrat yms.)</v>
      </c>
      <c r="C48" s="29">
        <f>Tulot!Y150</f>
        <v>0</v>
      </c>
      <c r="D48" s="89" t="s">
        <v>354</v>
      </c>
    </row>
    <row r="49" spans="1:6" x14ac:dyDescent="0.25">
      <c r="A49" t="str">
        <f>Menot!AA3</f>
        <v>Pääomatulon kohdistuvat menot</v>
      </c>
      <c r="C49" s="29">
        <f>Menot!AA292</f>
        <v>0</v>
      </c>
    </row>
    <row r="50" spans="1:6" x14ac:dyDescent="0.25">
      <c r="A50" t="s">
        <v>335</v>
      </c>
      <c r="C50" s="38">
        <f>C48-C49</f>
        <v>0</v>
      </c>
    </row>
    <row r="52" spans="1:6" ht="15.75" thickBot="1" x14ac:dyDescent="0.3">
      <c r="A52" s="1" t="s">
        <v>118</v>
      </c>
    </row>
    <row r="53" spans="1:6" ht="15.75" thickBot="1" x14ac:dyDescent="0.3">
      <c r="A53" s="76" t="s">
        <v>41</v>
      </c>
      <c r="B53" s="77"/>
      <c r="C53" s="86" t="s">
        <v>66</v>
      </c>
      <c r="D53" s="51" t="s">
        <v>125</v>
      </c>
    </row>
    <row r="54" spans="1:6" x14ac:dyDescent="0.25">
      <c r="A54" s="68">
        <f>Tilinumerot!A3</f>
        <v>3010</v>
      </c>
      <c r="B54" s="69"/>
      <c r="C54" s="70">
        <f>SUMIF(Tulot!$M$5:$M$149,A54,Tulot!$AB$5:$AB$149)</f>
        <v>0</v>
      </c>
      <c r="D54" s="87">
        <f>IF($C$82&gt;0,C54/$C$82,0)</f>
        <v>0</v>
      </c>
      <c r="E54" s="91" t="str">
        <f>Tilinumerot!C3</f>
        <v>Maidon myynti</v>
      </c>
      <c r="F54" s="91"/>
    </row>
    <row r="55" spans="1:6" x14ac:dyDescent="0.25">
      <c r="A55" s="71">
        <f>Tilinumerot!A4</f>
        <v>3020</v>
      </c>
      <c r="C55" s="72">
        <f>SUMIF(Tulot!$M$5:$M$149,A55,Tulot!$AB$5:$AB$149)</f>
        <v>0</v>
      </c>
      <c r="D55" s="87">
        <f t="shared" ref="D55:D81" si="0">IF($C$82&gt;0,C55/$C$82,0)</f>
        <v>0</v>
      </c>
      <c r="E55" s="91" t="str">
        <f>Tilinumerot!C4</f>
        <v>Eläinten myynti (elävät)</v>
      </c>
      <c r="F55" s="91"/>
    </row>
    <row r="56" spans="1:6" x14ac:dyDescent="0.25">
      <c r="A56" s="71">
        <f>Tilinumerot!A5</f>
        <v>3030</v>
      </c>
      <c r="C56" s="72">
        <f>SUMIF(Tulot!$M$5:$M$149,A56,Tulot!$AB$5:$AB$149)</f>
        <v>0</v>
      </c>
      <c r="D56" s="87">
        <f>IF($C$82&gt;0,C56/$C$82,0)</f>
        <v>0</v>
      </c>
      <c r="E56" s="91" t="str">
        <f>Tilinumerot!C5</f>
        <v>Lihan myynti</v>
      </c>
      <c r="F56" s="91"/>
    </row>
    <row r="57" spans="1:6" x14ac:dyDescent="0.25">
      <c r="A57" s="71">
        <f>Tilinumerot!A6</f>
        <v>3040</v>
      </c>
      <c r="C57" s="72">
        <f>SUMIF(Tulot!$M$5:$M$149,A57,Tulot!$AB$5:$AB$149)</f>
        <v>0</v>
      </c>
      <c r="D57" s="87">
        <f t="shared" si="0"/>
        <v>0</v>
      </c>
      <c r="E57" s="91" t="str">
        <f>Tilinumerot!C6</f>
        <v>Eläintuotteiden myynti</v>
      </c>
      <c r="F57" s="91"/>
    </row>
    <row r="58" spans="1:6" x14ac:dyDescent="0.25">
      <c r="A58" s="71">
        <f>Tilinumerot!A7</f>
        <v>3090</v>
      </c>
      <c r="C58" s="72">
        <f>SUMIF(Tulot!$M$5:$M$149,A58,Tulot!$AB$5:$AB$149)</f>
        <v>0</v>
      </c>
      <c r="D58" s="87">
        <f t="shared" si="0"/>
        <v>0</v>
      </c>
      <c r="E58" s="91" t="str">
        <f>Tilinumerot!C7</f>
        <v>Muut kotieläintuotteet</v>
      </c>
      <c r="F58" s="91"/>
    </row>
    <row r="59" spans="1:6" x14ac:dyDescent="0.25">
      <c r="A59" s="71">
        <f>Tilinumerot!A8</f>
        <v>3100</v>
      </c>
      <c r="C59" s="72">
        <f>SUMIF(Tulot!$M$5:$M$149,A59,Tulot!$AB$5:$AB$149)</f>
        <v>0</v>
      </c>
      <c r="D59" s="87">
        <f t="shared" si="0"/>
        <v>0</v>
      </c>
      <c r="E59" s="91" t="str">
        <f>Tilinumerot!C8</f>
        <v>Kasvinviljelyn tulot</v>
      </c>
      <c r="F59" s="91"/>
    </row>
    <row r="60" spans="1:6" x14ac:dyDescent="0.25">
      <c r="A60" s="71">
        <f>Tilinumerot!A9</f>
        <v>3701</v>
      </c>
      <c r="C60" s="72">
        <f>SUMIF(Tulot!$M$5:$M$149,A60,Tulot!$AB$5:$AB$149)</f>
        <v>0</v>
      </c>
      <c r="D60" s="87">
        <f t="shared" si="0"/>
        <v>0</v>
      </c>
      <c r="E60" s="91" t="str">
        <f>Tilinumerot!C9</f>
        <v>Maidon tuotantotuki</v>
      </c>
      <c r="F60" s="91"/>
    </row>
    <row r="61" spans="1:6" x14ac:dyDescent="0.25">
      <c r="A61" s="71">
        <f>Tilinumerot!A10</f>
        <v>3720</v>
      </c>
      <c r="C61" s="72">
        <f>SUMIF(Tulot!$M$5:$M$149,A61,Tulot!$AB$5:$AB$149)</f>
        <v>0</v>
      </c>
      <c r="D61" s="87">
        <f t="shared" si="0"/>
        <v>0</v>
      </c>
      <c r="E61" s="91" t="str">
        <f>Tilinumerot!C10</f>
        <v>Eläintuet</v>
      </c>
      <c r="F61" s="91"/>
    </row>
    <row r="62" spans="1:6" x14ac:dyDescent="0.25">
      <c r="A62" s="71">
        <f>Tilinumerot!A11</f>
        <v>3740</v>
      </c>
      <c r="C62" s="72">
        <f>SUMIF(Tulot!$M$5:$M$149,A62,Tulot!$AB$5:$AB$149)</f>
        <v>0</v>
      </c>
      <c r="D62" s="87">
        <f t="shared" si="0"/>
        <v>0</v>
      </c>
      <c r="E62" s="91" t="str">
        <f>Tilinumerot!C11</f>
        <v>Peltotuet</v>
      </c>
      <c r="F62" s="91"/>
    </row>
    <row r="63" spans="1:6" x14ac:dyDescent="0.25">
      <c r="A63" s="71">
        <f>Tilinumerot!A12</f>
        <v>3101</v>
      </c>
      <c r="C63" s="72">
        <f>SUMIF(Tulot!$M$5:$M$149,A63,Tulot!$AB$5:$AB$149)</f>
        <v>0</v>
      </c>
      <c r="D63" s="87">
        <f t="shared" si="0"/>
        <v>0</v>
      </c>
      <c r="E63" s="91" t="str">
        <f>Tilinumerot!C12</f>
        <v>Vuokraustulot</v>
      </c>
      <c r="F63" s="91"/>
    </row>
    <row r="64" spans="1:6" x14ac:dyDescent="0.25">
      <c r="A64" s="71">
        <f>Tilinumerot!A13</f>
        <v>3310</v>
      </c>
      <c r="C64" s="72">
        <f>SUMIF(Tulot!$M$5:$M$149,A64,Tulot!$AB$5:$AB$149)</f>
        <v>0</v>
      </c>
      <c r="D64" s="87">
        <f t="shared" si="0"/>
        <v>0</v>
      </c>
      <c r="E64" s="91" t="str">
        <f>Tilinumerot!C13</f>
        <v>Koneurakointi</v>
      </c>
      <c r="F64" s="91"/>
    </row>
    <row r="65" spans="1:6" x14ac:dyDescent="0.25">
      <c r="A65" s="71">
        <f>Tilinumerot!A14</f>
        <v>3400</v>
      </c>
      <c r="C65" s="72">
        <f>SUMIF(Tulot!$M$5:$M$149,A65,Tulot!$AB$5:$AB$149)</f>
        <v>0</v>
      </c>
      <c r="D65" s="87">
        <f t="shared" si="0"/>
        <v>0</v>
      </c>
      <c r="E65" s="91" t="str">
        <f>Tilinumerot!C14</f>
        <v>Muu tulo 1</v>
      </c>
      <c r="F65" s="91"/>
    </row>
    <row r="66" spans="1:6" x14ac:dyDescent="0.25">
      <c r="A66" s="71">
        <f>Tilinumerot!A15</f>
        <v>3401</v>
      </c>
      <c r="C66" s="72">
        <f>SUMIF(Tulot!$M$5:$M$149,A66,Tulot!$AB$5:$AB$149)</f>
        <v>0</v>
      </c>
      <c r="D66" s="87">
        <f t="shared" si="0"/>
        <v>0</v>
      </c>
      <c r="E66" s="91" t="str">
        <f>Tilinumerot!C15</f>
        <v>Muu tulo 2</v>
      </c>
      <c r="F66" s="91"/>
    </row>
    <row r="67" spans="1:6" x14ac:dyDescent="0.25">
      <c r="A67" s="71">
        <f>Tilinumerot!A16</f>
        <v>3402</v>
      </c>
      <c r="C67" s="72">
        <f>SUMIF(Tulot!$M$5:$M$149,A67,Tulot!$AB$5:$AB$149)</f>
        <v>0</v>
      </c>
      <c r="D67" s="87">
        <f t="shared" si="0"/>
        <v>0</v>
      </c>
      <c r="E67" s="91" t="str">
        <f>Tilinumerot!C16</f>
        <v>yy</v>
      </c>
      <c r="F67" s="91"/>
    </row>
    <row r="68" spans="1:6" x14ac:dyDescent="0.25">
      <c r="A68" s="71">
        <f>Tilinumerot!A17</f>
        <v>3403</v>
      </c>
      <c r="C68" s="72">
        <f>SUMIF(Tulot!$M$5:$M$149,A68,Tulot!$AB$5:$AB$149)</f>
        <v>0</v>
      </c>
      <c r="D68" s="87">
        <f t="shared" si="0"/>
        <v>0</v>
      </c>
      <c r="E68" s="91" t="str">
        <f>Tilinumerot!C17</f>
        <v>yy</v>
      </c>
      <c r="F68" s="91"/>
    </row>
    <row r="69" spans="1:6" x14ac:dyDescent="0.25">
      <c r="A69" s="71" t="str">
        <f>Tilinumerot!A18</f>
        <v>x</v>
      </c>
      <c r="C69" s="72">
        <f>SUMIF(Tulot!$M$5:$M$149,A69,Tulot!$AB$5:$AB$149)</f>
        <v>0</v>
      </c>
      <c r="D69" s="87">
        <f t="shared" si="0"/>
        <v>0</v>
      </c>
      <c r="E69" s="91">
        <f>Tilinumerot!C18</f>
        <v>0</v>
      </c>
      <c r="F69" s="91"/>
    </row>
    <row r="70" spans="1:6" x14ac:dyDescent="0.25">
      <c r="A70" s="71" t="str">
        <f>Tilinumerot!A19</f>
        <v>x</v>
      </c>
      <c r="C70" s="72">
        <f>SUMIF(Tulot!$M$5:$M$149,A70,Tulot!$AB$5:$AB$149)</f>
        <v>0</v>
      </c>
      <c r="D70" s="87">
        <f>IF($C$82&gt;0,C70/$C$82,0)</f>
        <v>0</v>
      </c>
      <c r="E70" s="91">
        <f>Tilinumerot!C19</f>
        <v>0</v>
      </c>
      <c r="F70" s="91"/>
    </row>
    <row r="71" spans="1:6" x14ac:dyDescent="0.25">
      <c r="A71" s="71" t="str">
        <f>Tilinumerot!A20</f>
        <v>x</v>
      </c>
      <c r="C71" s="72">
        <f>SUMIF(Tulot!$M$5:$M$149,A71,Tulot!$AB$5:$AB$149)</f>
        <v>0</v>
      </c>
      <c r="D71" s="87">
        <f t="shared" si="0"/>
        <v>0</v>
      </c>
      <c r="E71" s="91">
        <f>Tilinumerot!C20</f>
        <v>0</v>
      </c>
      <c r="F71" s="91"/>
    </row>
    <row r="72" spans="1:6" x14ac:dyDescent="0.25">
      <c r="A72" s="71" t="str">
        <f>Tilinumerot!A21</f>
        <v>x</v>
      </c>
      <c r="C72" s="72">
        <f>SUMIF(Tulot!$M$5:$M$149,A72,Tulot!$AB$5:$AB$149)</f>
        <v>0</v>
      </c>
      <c r="D72" s="87">
        <f t="shared" si="0"/>
        <v>0</v>
      </c>
      <c r="E72" s="91">
        <f>Tilinumerot!C21</f>
        <v>0</v>
      </c>
      <c r="F72" s="91"/>
    </row>
    <row r="73" spans="1:6" x14ac:dyDescent="0.25">
      <c r="A73" s="71" t="str">
        <f>Tilinumerot!A22</f>
        <v>x</v>
      </c>
      <c r="C73" s="72">
        <f>SUMIF(Tulot!$M$5:$M$149,A73,Tulot!$AB$5:$AB$149)</f>
        <v>0</v>
      </c>
      <c r="D73" s="87">
        <f t="shared" si="0"/>
        <v>0</v>
      </c>
      <c r="E73" s="91">
        <f>Tilinumerot!C22</f>
        <v>0</v>
      </c>
      <c r="F73" s="91"/>
    </row>
    <row r="74" spans="1:6" x14ac:dyDescent="0.25">
      <c r="A74" s="71" t="str">
        <f>Tilinumerot!A23</f>
        <v>x</v>
      </c>
      <c r="C74" s="72">
        <f>SUMIF(Tulot!$M$5:$M$149,A74,Tulot!$AB$5:$AB$149)</f>
        <v>0</v>
      </c>
      <c r="D74" s="87">
        <f t="shared" si="0"/>
        <v>0</v>
      </c>
      <c r="E74" s="91">
        <f>Tilinumerot!C23</f>
        <v>0</v>
      </c>
      <c r="F74" s="91"/>
    </row>
    <row r="75" spans="1:6" x14ac:dyDescent="0.25">
      <c r="A75" s="71" t="str">
        <f>Tilinumerot!A24</f>
        <v>x</v>
      </c>
      <c r="C75" s="72">
        <f>SUMIF(Tulot!$M$5:$M$149,A75,Tulot!$AB$5:$AB$149)</f>
        <v>0</v>
      </c>
      <c r="D75" s="87">
        <f t="shared" si="0"/>
        <v>0</v>
      </c>
      <c r="E75" s="91">
        <f>Tilinumerot!C24</f>
        <v>0</v>
      </c>
      <c r="F75" s="91"/>
    </row>
    <row r="76" spans="1:6" x14ac:dyDescent="0.25">
      <c r="A76" s="71" t="str">
        <f>Tilinumerot!A25</f>
        <v>x</v>
      </c>
      <c r="C76" s="72">
        <f>SUMIF(Tulot!$M$5:$M$149,A76,Tulot!$AB$5:$AB$149)</f>
        <v>0</v>
      </c>
      <c r="D76" s="87">
        <f t="shared" si="0"/>
        <v>0</v>
      </c>
      <c r="E76" s="91">
        <f>Tilinumerot!C25</f>
        <v>0</v>
      </c>
      <c r="F76" s="91"/>
    </row>
    <row r="77" spans="1:6" x14ac:dyDescent="0.25">
      <c r="A77" s="71" t="str">
        <f>Tilinumerot!A26</f>
        <v>x</v>
      </c>
      <c r="C77" s="72">
        <f>SUMIF(Tulot!$M$5:$M$149,A77,Tulot!$AB$5:$AB$149)</f>
        <v>0</v>
      </c>
      <c r="D77" s="87">
        <f t="shared" si="0"/>
        <v>0</v>
      </c>
      <c r="E77" s="91">
        <f>Tilinumerot!C26</f>
        <v>0</v>
      </c>
      <c r="F77" s="91"/>
    </row>
    <row r="78" spans="1:6" x14ac:dyDescent="0.25">
      <c r="A78" s="71" t="str">
        <f>Tilinumerot!A27</f>
        <v>x</v>
      </c>
      <c r="C78" s="72">
        <f>SUMIF(Tulot!$M$5:$M$149,A78,Tulot!$AB$5:$AB$149)</f>
        <v>0</v>
      </c>
      <c r="D78" s="87">
        <f t="shared" si="0"/>
        <v>0</v>
      </c>
      <c r="E78" s="91">
        <f>Tilinumerot!C27</f>
        <v>0</v>
      </c>
      <c r="F78" s="91"/>
    </row>
    <row r="79" spans="1:6" x14ac:dyDescent="0.25">
      <c r="A79" s="71" t="str">
        <f>Tilinumerot!A28</f>
        <v>x</v>
      </c>
      <c r="C79" s="72">
        <f>SUMIF(Tulot!$M$5:$M$149,A79,Tulot!$AB$5:$AB$149)</f>
        <v>0</v>
      </c>
      <c r="D79" s="87">
        <f t="shared" si="0"/>
        <v>0</v>
      </c>
      <c r="E79" s="91">
        <f>Tilinumerot!C28</f>
        <v>0</v>
      </c>
      <c r="F79" s="91"/>
    </row>
    <row r="80" spans="1:6" x14ac:dyDescent="0.25">
      <c r="A80" s="71">
        <f>Tilinumerot!A29</f>
        <v>8010</v>
      </c>
      <c r="C80" s="72">
        <f>SUMIF(Tulot!$M$5:$M$149,A80,Tulot!$AB$5:$AB$149)</f>
        <v>0</v>
      </c>
      <c r="D80" s="87">
        <f t="shared" si="0"/>
        <v>0</v>
      </c>
      <c r="E80" s="91" t="str">
        <f>Tilinumerot!C29</f>
        <v>Osuuspääoman korkotulot</v>
      </c>
      <c r="F80" s="91"/>
    </row>
    <row r="81" spans="1:6" ht="15.75" thickBot="1" x14ac:dyDescent="0.3">
      <c r="A81" s="73">
        <f>Tilinumerot!A30</f>
        <v>8015</v>
      </c>
      <c r="B81" s="74"/>
      <c r="C81" s="75">
        <f>SUMIF(Tulot!$M$5:$M$149,A81,Tulot!$AB$5:$AB$149)</f>
        <v>0</v>
      </c>
      <c r="D81" s="87">
        <f t="shared" si="0"/>
        <v>0</v>
      </c>
      <c r="E81" s="91" t="str">
        <f>Tilinumerot!C30</f>
        <v>Maatalouden osinkotulot</v>
      </c>
      <c r="F81" s="91"/>
    </row>
    <row r="82" spans="1:6" ht="15.75" thickBot="1" x14ac:dyDescent="0.3">
      <c r="A82" s="63"/>
      <c r="C82" s="6">
        <f>SUM(C54:C81)</f>
        <v>0</v>
      </c>
      <c r="D82" s="167">
        <f>SUM(D54:D81)</f>
        <v>0</v>
      </c>
    </row>
    <row r="83" spans="1:6" ht="15.75" thickBot="1" x14ac:dyDescent="0.3">
      <c r="A83" s="76" t="s">
        <v>42</v>
      </c>
      <c r="B83" s="77"/>
      <c r="C83" s="78"/>
    </row>
    <row r="84" spans="1:6" x14ac:dyDescent="0.25">
      <c r="A84" s="71">
        <f>Tilinumerot!D3</f>
        <v>4010</v>
      </c>
      <c r="C84" s="72">
        <f>SUMIF(Menot!$M$5:$M$291,A84,Menot!$AC$5:$AC$291)</f>
        <v>0</v>
      </c>
      <c r="D84" s="87">
        <f>IF($C$112&gt;0,C84/$C$112,0)</f>
        <v>0</v>
      </c>
      <c r="E84" s="91" t="str">
        <f>Tilinumerot!F3</f>
        <v>Eläinten hankintamenot</v>
      </c>
      <c r="F84" s="91"/>
    </row>
    <row r="85" spans="1:6" x14ac:dyDescent="0.25">
      <c r="A85" s="71">
        <f>Tilinumerot!D4</f>
        <v>4030</v>
      </c>
      <c r="C85" s="72">
        <f>SUMIF(Menot!$M$5:$M$291,A85,Menot!$AC$5:$AC$291)</f>
        <v>0</v>
      </c>
      <c r="D85" s="87">
        <f t="shared" ref="D85:D111" si="1">IF($C$112&gt;0,C85/$C$112,0)</f>
        <v>0</v>
      </c>
      <c r="E85" s="91" t="str">
        <f>Tilinumerot!F4</f>
        <v>Rehut (syötävät)</v>
      </c>
      <c r="F85" s="91"/>
    </row>
    <row r="86" spans="1:6" x14ac:dyDescent="0.25">
      <c r="A86" s="71">
        <f>Tilinumerot!D5</f>
        <v>4120</v>
      </c>
      <c r="C86" s="72">
        <f>SUMIF(Menot!$M$5:$M$291,A86,Menot!$AC$5:$AC$291)</f>
        <v>0</v>
      </c>
      <c r="D86" s="87">
        <f t="shared" si="1"/>
        <v>0</v>
      </c>
      <c r="E86" s="91" t="str">
        <f>Tilinumerot!F5</f>
        <v>Lääkkeet</v>
      </c>
      <c r="F86" s="91"/>
    </row>
    <row r="87" spans="1:6" x14ac:dyDescent="0.25">
      <c r="A87" s="71">
        <f>Tilinumerot!D6</f>
        <v>4180</v>
      </c>
      <c r="C87" s="72">
        <f>SUMIF(Menot!$M$5:$M$291,A87,Menot!$AC$5:$AC$291)</f>
        <v>0</v>
      </c>
      <c r="D87" s="87">
        <f t="shared" si="1"/>
        <v>0</v>
      </c>
      <c r="E87" s="91" t="str">
        <f>Tilinumerot!F6</f>
        <v>Muut eläinmenot</v>
      </c>
      <c r="F87" s="91"/>
    </row>
    <row r="88" spans="1:6" x14ac:dyDescent="0.25">
      <c r="A88" s="71">
        <f>Tilinumerot!D7</f>
        <v>4211</v>
      </c>
      <c r="C88" s="72">
        <f>SUMIF(Menot!$M$5:$M$291,A88,Menot!$AC$5:$AC$291)</f>
        <v>0</v>
      </c>
      <c r="D88" s="87">
        <f t="shared" si="1"/>
        <v>0</v>
      </c>
      <c r="E88" s="91" t="str">
        <f>Tilinumerot!F7</f>
        <v>Lannoitteet</v>
      </c>
      <c r="F88" s="91"/>
    </row>
    <row r="89" spans="1:6" x14ac:dyDescent="0.25">
      <c r="A89" s="71">
        <f>Tilinumerot!D8</f>
        <v>4220</v>
      </c>
      <c r="C89" s="72">
        <f>SUMIF(Menot!$M$5:$M$291,A89,Menot!$AC$5:$AC$291)</f>
        <v>0</v>
      </c>
      <c r="D89" s="87">
        <f t="shared" si="1"/>
        <v>0</v>
      </c>
      <c r="E89" s="91" t="str">
        <f>Tilinumerot!F8</f>
        <v>Siemen</v>
      </c>
      <c r="F89" s="91"/>
    </row>
    <row r="90" spans="1:6" x14ac:dyDescent="0.25">
      <c r="A90" s="71">
        <f>Tilinumerot!D9</f>
        <v>4240</v>
      </c>
      <c r="C90" s="72">
        <f>SUMIF(Menot!$M$5:$M$291,A90,Menot!$AC$5:$AC$291)</f>
        <v>0</v>
      </c>
      <c r="D90" s="87">
        <f t="shared" si="1"/>
        <v>0</v>
      </c>
      <c r="E90" s="91" t="str">
        <f>Tilinumerot!F9</f>
        <v>Kasvinsuojelu</v>
      </c>
      <c r="F90" s="91"/>
    </row>
    <row r="91" spans="1:6" x14ac:dyDescent="0.25">
      <c r="A91" s="71">
        <f>Tilinumerot!D10</f>
        <v>4280</v>
      </c>
      <c r="C91" s="72">
        <f>SUMIF(Menot!$M$5:$M$291,A91,Menot!$AC$5:$AC$291)</f>
        <v>0</v>
      </c>
      <c r="D91" s="87">
        <f t="shared" si="1"/>
        <v>0</v>
      </c>
      <c r="E91" s="91" t="str">
        <f>Tilinumerot!F10</f>
        <v>Muut tarvikkeet</v>
      </c>
      <c r="F91" s="91"/>
    </row>
    <row r="92" spans="1:6" x14ac:dyDescent="0.25">
      <c r="A92" s="71">
        <f>Tilinumerot!D11</f>
        <v>4310</v>
      </c>
      <c r="C92" s="72">
        <f>SUMIF(Menot!$M$5:$M$291,A92,Menot!$AC$5:$AC$291)</f>
        <v>0</v>
      </c>
      <c r="D92" s="87">
        <f t="shared" si="1"/>
        <v>0</v>
      </c>
      <c r="E92" s="91" t="str">
        <f>Tilinumerot!F11</f>
        <v>Polttoaineet</v>
      </c>
      <c r="F92" s="91"/>
    </row>
    <row r="93" spans="1:6" x14ac:dyDescent="0.25">
      <c r="A93" s="71">
        <f>Tilinumerot!D12</f>
        <v>4800</v>
      </c>
      <c r="C93" s="72">
        <f>SUMIF(Menot!$M$5:$M$291,A93,Menot!$AC$5:$AC$291)</f>
        <v>0</v>
      </c>
      <c r="D93" s="87">
        <f t="shared" si="1"/>
        <v>0</v>
      </c>
      <c r="E93" s="91" t="str">
        <f>Tilinumerot!F12</f>
        <v>Ulkopuoliset palvelut</v>
      </c>
      <c r="F93" s="91"/>
    </row>
    <row r="94" spans="1:6" x14ac:dyDescent="0.25">
      <c r="A94" s="71">
        <f>Tilinumerot!D13</f>
        <v>4830</v>
      </c>
      <c r="C94" s="72">
        <f>SUMIF(Menot!$M$5:$M$291,A94,Menot!$AC$5:$AC$291)</f>
        <v>0</v>
      </c>
      <c r="D94" s="87">
        <f t="shared" si="1"/>
        <v>0</v>
      </c>
      <c r="E94" s="91" t="str">
        <f>Tilinumerot!F13</f>
        <v>Urakoitsijan laskut</v>
      </c>
      <c r="F94" s="91"/>
    </row>
    <row r="95" spans="1:6" x14ac:dyDescent="0.25">
      <c r="A95" s="71">
        <f>Tilinumerot!D14</f>
        <v>4999</v>
      </c>
      <c r="C95" s="72">
        <f>SUMIF(Menot!$M$5:$M$291,A95,Menot!$AC$5:$AC$291)</f>
        <v>0</v>
      </c>
      <c r="D95" s="87">
        <f t="shared" si="1"/>
        <v>0</v>
      </c>
      <c r="E95" s="91" t="str">
        <f>Tilinumerot!F14</f>
        <v>Muut</v>
      </c>
      <c r="F95" s="91"/>
    </row>
    <row r="96" spans="1:6" x14ac:dyDescent="0.25">
      <c r="A96" s="71">
        <f>Tilinumerot!D15</f>
        <v>5010</v>
      </c>
      <c r="C96" s="72">
        <f>SUMIF(Menot!$M$5:$M$291,A96,Menot!$AC$5:$AC$291)</f>
        <v>0</v>
      </c>
      <c r="D96" s="87">
        <f t="shared" si="1"/>
        <v>0</v>
      </c>
      <c r="E96" s="91" t="str">
        <f>Tilinumerot!F15</f>
        <v>Palkkaus</v>
      </c>
      <c r="F96" s="91"/>
    </row>
    <row r="97" spans="1:6" x14ac:dyDescent="0.25">
      <c r="A97" s="71">
        <f>Tilinumerot!D16</f>
        <v>5440</v>
      </c>
      <c r="C97" s="72">
        <f>SUMIF(Menot!$M$5:$M$291,A97,Menot!$AC$5:$AC$291)</f>
        <v>0</v>
      </c>
      <c r="D97" s="87">
        <f t="shared" si="1"/>
        <v>0</v>
      </c>
      <c r="E97" s="91" t="str">
        <f>Tilinumerot!F16</f>
        <v>Sähkö</v>
      </c>
      <c r="F97" s="91"/>
    </row>
    <row r="98" spans="1:6" x14ac:dyDescent="0.25">
      <c r="A98" s="71">
        <f>Tilinumerot!D17</f>
        <v>5450</v>
      </c>
      <c r="C98" s="72">
        <f>SUMIF(Menot!$M$5:$M$291,A98,Menot!$AC$5:$AC$291)</f>
        <v>0</v>
      </c>
      <c r="D98" s="87">
        <f t="shared" si="1"/>
        <v>0</v>
      </c>
      <c r="E98" s="91" t="str">
        <f>Tilinumerot!F17</f>
        <v>Vesimaksut</v>
      </c>
      <c r="F98" s="91"/>
    </row>
    <row r="99" spans="1:6" x14ac:dyDescent="0.25">
      <c r="A99" s="71">
        <f>Tilinumerot!D18</f>
        <v>5460</v>
      </c>
      <c r="C99" s="72">
        <f>SUMIF(Menot!$M$5:$M$291,A99,Menot!$AC$5:$AC$291)</f>
        <v>0</v>
      </c>
      <c r="D99" s="87">
        <f t="shared" si="1"/>
        <v>0</v>
      </c>
      <c r="E99" s="91" t="str">
        <f>Tilinumerot!F18</f>
        <v>Jäte</v>
      </c>
      <c r="F99" s="91"/>
    </row>
    <row r="100" spans="1:6" x14ac:dyDescent="0.25">
      <c r="A100" s="71">
        <f>Tilinumerot!D19</f>
        <v>5499</v>
      </c>
      <c r="C100" s="72">
        <f>SUMIF(Menot!$M$5:$M$291,A100,Menot!$AC$5:$AC$291)</f>
        <v>0</v>
      </c>
      <c r="D100" s="87">
        <f t="shared" si="1"/>
        <v>0</v>
      </c>
      <c r="E100" s="91" t="str">
        <f>Tilinumerot!F19</f>
        <v>Muut menot</v>
      </c>
      <c r="F100" s="91"/>
    </row>
    <row r="101" spans="1:6" x14ac:dyDescent="0.25">
      <c r="A101" s="71">
        <f>Tilinumerot!D20</f>
        <v>6185</v>
      </c>
      <c r="C101" s="72">
        <f>SUMIF(Menot!$M$5:$M$291,A101,Menot!$AC$5:$AC$291)</f>
        <v>0</v>
      </c>
      <c r="D101" s="87">
        <f t="shared" si="1"/>
        <v>0</v>
      </c>
      <c r="E101" s="91" t="str">
        <f>Tilinumerot!F20</f>
        <v>Jäsenmaksut</v>
      </c>
      <c r="F101" s="91"/>
    </row>
    <row r="102" spans="1:6" x14ac:dyDescent="0.25">
      <c r="A102" s="71" t="str">
        <f>Tilinumerot!D21</f>
        <v>x</v>
      </c>
      <c r="C102" s="72">
        <f>SUMIF(Menot!$M$5:$M$291,A102,Menot!$AC$5:$AC$291)</f>
        <v>0</v>
      </c>
      <c r="D102" s="87">
        <f t="shared" si="1"/>
        <v>0</v>
      </c>
      <c r="E102" s="91">
        <f>Tilinumerot!F21</f>
        <v>0</v>
      </c>
      <c r="F102" s="91"/>
    </row>
    <row r="103" spans="1:6" x14ac:dyDescent="0.25">
      <c r="A103" s="71" t="str">
        <f>Tilinumerot!D22</f>
        <v>x</v>
      </c>
      <c r="C103" s="72">
        <f>SUMIF(Menot!$M$5:$M$291,A103,Menot!$AC$5:$AC$291)</f>
        <v>0</v>
      </c>
      <c r="D103" s="87">
        <f t="shared" si="1"/>
        <v>0</v>
      </c>
      <c r="E103" s="91">
        <f>Tilinumerot!F22</f>
        <v>0</v>
      </c>
      <c r="F103" s="91"/>
    </row>
    <row r="104" spans="1:6" x14ac:dyDescent="0.25">
      <c r="A104" s="71" t="str">
        <f>Tilinumerot!D23</f>
        <v>x</v>
      </c>
      <c r="C104" s="72">
        <f>SUMIF(Menot!$M$5:$M$291,A104,Menot!$AC$5:$AC$291)</f>
        <v>0</v>
      </c>
      <c r="D104" s="87">
        <f t="shared" si="1"/>
        <v>0</v>
      </c>
      <c r="E104" s="91">
        <f>Tilinumerot!F23</f>
        <v>0</v>
      </c>
      <c r="F104" s="91"/>
    </row>
    <row r="105" spans="1:6" x14ac:dyDescent="0.25">
      <c r="A105" s="71" t="str">
        <f>Tilinumerot!D24</f>
        <v>x</v>
      </c>
      <c r="C105" s="72">
        <f>SUMIF(Menot!$M$5:$M$291,A105,Menot!$AC$5:$AC$291)</f>
        <v>0</v>
      </c>
      <c r="D105" s="87">
        <f t="shared" si="1"/>
        <v>0</v>
      </c>
      <c r="E105" s="91">
        <f>Tilinumerot!F24</f>
        <v>0</v>
      </c>
      <c r="F105" s="91"/>
    </row>
    <row r="106" spans="1:6" x14ac:dyDescent="0.25">
      <c r="A106" s="71" t="str">
        <f>Tilinumerot!D25</f>
        <v>x</v>
      </c>
      <c r="C106" s="72">
        <f>SUMIF(Menot!$M$5:$M$291,A106,Menot!$AC$5:$AC$291)</f>
        <v>0</v>
      </c>
      <c r="D106" s="87">
        <f t="shared" si="1"/>
        <v>0</v>
      </c>
      <c r="E106" s="91">
        <f>Tilinumerot!F25</f>
        <v>0</v>
      </c>
      <c r="F106" s="91"/>
    </row>
    <row r="107" spans="1:6" x14ac:dyDescent="0.25">
      <c r="A107" s="71" t="str">
        <f>Tilinumerot!D26</f>
        <v>x</v>
      </c>
      <c r="C107" s="72">
        <f>SUMIF(Menot!$M$5:$M$291,A107,Menot!$AC$5:$AC$291)</f>
        <v>0</v>
      </c>
      <c r="D107" s="87">
        <f t="shared" si="1"/>
        <v>0</v>
      </c>
      <c r="E107" s="91">
        <f>Tilinumerot!F26</f>
        <v>0</v>
      </c>
      <c r="F107" s="91"/>
    </row>
    <row r="108" spans="1:6" x14ac:dyDescent="0.25">
      <c r="A108" s="71" t="str">
        <f>Tilinumerot!D27</f>
        <v>x</v>
      </c>
      <c r="C108" s="72">
        <f>SUMIF(Menot!$M$5:$M$291,A108,Menot!$AC$5:$AC$291)</f>
        <v>0</v>
      </c>
      <c r="D108" s="87">
        <f t="shared" si="1"/>
        <v>0</v>
      </c>
      <c r="E108" s="91">
        <f>Tilinumerot!F27</f>
        <v>0</v>
      </c>
      <c r="F108" s="91"/>
    </row>
    <row r="109" spans="1:6" x14ac:dyDescent="0.25">
      <c r="A109" s="71" t="str">
        <f>Tilinumerot!D28</f>
        <v>x</v>
      </c>
      <c r="C109" s="72">
        <f>SUMIF(Menot!$M$5:$M$291,A109,Menot!$AC$5:$AC$291)</f>
        <v>0</v>
      </c>
      <c r="D109" s="87">
        <f t="shared" si="1"/>
        <v>0</v>
      </c>
      <c r="E109" s="91">
        <f>Tilinumerot!F28</f>
        <v>0</v>
      </c>
      <c r="F109" s="91"/>
    </row>
    <row r="110" spans="1:6" x14ac:dyDescent="0.25">
      <c r="A110" s="71">
        <f>Tilinumerot!D29</f>
        <v>8110</v>
      </c>
      <c r="C110" s="72">
        <f>SUMIF(Menot!$M$5:$M$291,A110,Menot!$AC$5:$AC$291)</f>
        <v>0</v>
      </c>
      <c r="D110" s="87">
        <f t="shared" si="1"/>
        <v>0</v>
      </c>
      <c r="E110" s="91" t="str">
        <f>Tilinumerot!F29</f>
        <v>Korkokulut</v>
      </c>
      <c r="F110" s="91"/>
    </row>
    <row r="111" spans="1:6" ht="15.75" thickBot="1" x14ac:dyDescent="0.3">
      <c r="A111" s="73">
        <f>Tilinumerot!D30</f>
        <v>9999</v>
      </c>
      <c r="B111" s="74"/>
      <c r="C111" s="75">
        <f>SUMIF(Menot!$M$5:$M$291,A111,Menot!$AC$5:$AC$291)</f>
        <v>0</v>
      </c>
      <c r="D111" s="87">
        <f t="shared" si="1"/>
        <v>0</v>
      </c>
      <c r="E111" s="91" t="str">
        <f>Tilinumerot!F30</f>
        <v>Ennakkoverot</v>
      </c>
      <c r="F111" s="91"/>
    </row>
    <row r="112" spans="1:6" x14ac:dyDescent="0.25">
      <c r="A112" s="63"/>
      <c r="C112" s="29">
        <f>SUM(C84:C111)</f>
        <v>0</v>
      </c>
      <c r="D112" s="167">
        <f>SUM(D84:D111)</f>
        <v>0</v>
      </c>
    </row>
    <row r="113" spans="1:1" x14ac:dyDescent="0.25">
      <c r="A113" s="63"/>
    </row>
    <row r="114" spans="1:1" x14ac:dyDescent="0.25">
      <c r="A114" s="63"/>
    </row>
    <row r="115" spans="1:1" x14ac:dyDescent="0.25">
      <c r="A115" s="63"/>
    </row>
    <row r="116" spans="1:1" x14ac:dyDescent="0.25">
      <c r="A116" s="63"/>
    </row>
    <row r="117" spans="1:1" x14ac:dyDescent="0.25">
      <c r="A117" s="63"/>
    </row>
    <row r="118" spans="1:1" x14ac:dyDescent="0.25">
      <c r="A118" s="63"/>
    </row>
    <row r="119" spans="1:1" x14ac:dyDescent="0.25">
      <c r="A119" s="63"/>
    </row>
  </sheetData>
  <sheetProtection sheet="1" formatCells="0" formatColumns="0" formatRows="0"/>
  <mergeCells count="5">
    <mergeCell ref="O1:R1"/>
    <mergeCell ref="I2:L2"/>
    <mergeCell ref="I1:L1"/>
    <mergeCell ref="D31:E31"/>
    <mergeCell ref="D6:D7"/>
  </mergeCells>
  <phoneticPr fontId="13" type="noConversion"/>
  <conditionalFormatting sqref="C45">
    <cfRule type="cellIs" dxfId="2" priority="1" operator="lessThan">
      <formula>0</formula>
    </cfRule>
  </conditionalFormatting>
  <conditionalFormatting sqref="C50">
    <cfRule type="cellIs" dxfId="1" priority="2" operator="lessThan">
      <formula>0</formula>
    </cfRule>
  </conditionalFormatting>
  <conditionalFormatting sqref="N2:N19">
    <cfRule type="cellIs" dxfId="0" priority="3" operator="equal">
      <formula>$M$2</formula>
    </cfRule>
  </conditionalFormatting>
  <hyperlinks>
    <hyperlink ref="B40" location="M11_Muut" display="M11_Muut" xr:uid="{00000000-0004-0000-0500-000000000000}"/>
  </hyperlinks>
  <pageMargins left="0.7" right="0.7" top="0.75" bottom="0.75" header="0.3" footer="0.3"/>
  <pageSetup paperSize="9" scale="53" orientation="portrait" horizontalDpi="4294967293" verticalDpi="4294967293" r:id="rId1"/>
  <rowBreaks count="1" manualBreakCount="1">
    <brk id="50" max="16383" man="1"/>
  </rowBreaks>
  <colBreaks count="1" manualBreakCount="1">
    <brk id="5"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
  <sheetViews>
    <sheetView zoomScaleNormal="100" workbookViewId="0">
      <selection activeCell="F2" sqref="F2"/>
    </sheetView>
  </sheetViews>
  <sheetFormatPr defaultRowHeight="15" x14ac:dyDescent="0.25"/>
  <cols>
    <col min="5" max="5" width="34.140625" customWidth="1"/>
    <col min="6" max="6" width="46.85546875" customWidth="1"/>
    <col min="7" max="7" width="14.5703125" customWidth="1"/>
    <col min="14" max="14" width="48.5703125" customWidth="1"/>
  </cols>
  <sheetData>
    <row r="1" spans="1:14" ht="30.75" thickBot="1" x14ac:dyDescent="0.3">
      <c r="A1" s="1" t="s">
        <v>8</v>
      </c>
      <c r="F1" s="170" t="s">
        <v>298</v>
      </c>
      <c r="G1" s="1" t="s">
        <v>9</v>
      </c>
      <c r="N1" s="170" t="s">
        <v>298</v>
      </c>
    </row>
    <row r="2" spans="1:14" ht="15.75" thickBot="1" x14ac:dyDescent="0.3">
      <c r="B2" s="37" t="s">
        <v>189</v>
      </c>
      <c r="C2" t="s">
        <v>191</v>
      </c>
      <c r="F2" s="26" t="s">
        <v>296</v>
      </c>
      <c r="G2" s="13" t="s">
        <v>185</v>
      </c>
      <c r="H2" t="s">
        <v>198</v>
      </c>
      <c r="N2" s="26"/>
    </row>
    <row r="3" spans="1:14" ht="15.75" thickBot="1" x14ac:dyDescent="0.3">
      <c r="B3" s="37" t="s">
        <v>190</v>
      </c>
      <c r="C3" t="s">
        <v>191</v>
      </c>
      <c r="F3" s="26" t="s">
        <v>297</v>
      </c>
      <c r="G3" s="14" t="s">
        <v>186</v>
      </c>
      <c r="H3" t="s">
        <v>293</v>
      </c>
      <c r="N3" s="26"/>
    </row>
    <row r="4" spans="1:14" ht="15.75" thickBot="1" x14ac:dyDescent="0.3">
      <c r="B4" s="37" t="s">
        <v>178</v>
      </c>
      <c r="C4" t="s">
        <v>192</v>
      </c>
      <c r="F4" s="26"/>
      <c r="G4" s="14" t="s">
        <v>292</v>
      </c>
      <c r="H4" t="s">
        <v>293</v>
      </c>
      <c r="N4" s="26"/>
    </row>
    <row r="5" spans="1:14" ht="15.75" thickBot="1" x14ac:dyDescent="0.3">
      <c r="B5" s="37" t="s">
        <v>179</v>
      </c>
      <c r="C5" t="s">
        <v>193</v>
      </c>
      <c r="F5" s="26"/>
      <c r="G5" s="14" t="s">
        <v>212</v>
      </c>
      <c r="H5" t="s">
        <v>199</v>
      </c>
      <c r="N5" s="26"/>
    </row>
    <row r="6" spans="1:14" ht="15.75" thickBot="1" x14ac:dyDescent="0.3">
      <c r="B6" s="37" t="s">
        <v>180</v>
      </c>
      <c r="C6" t="s">
        <v>194</v>
      </c>
      <c r="F6" s="26"/>
      <c r="G6" s="14" t="s">
        <v>213</v>
      </c>
      <c r="H6" t="s">
        <v>199</v>
      </c>
      <c r="N6" s="26"/>
    </row>
    <row r="7" spans="1:14" ht="15.75" thickBot="1" x14ac:dyDescent="0.3">
      <c r="B7" s="37" t="s">
        <v>181</v>
      </c>
      <c r="C7" t="s">
        <v>195</v>
      </c>
      <c r="F7" s="26"/>
      <c r="G7" s="14" t="s">
        <v>214</v>
      </c>
      <c r="H7" t="s">
        <v>201</v>
      </c>
      <c r="N7" s="26"/>
    </row>
    <row r="8" spans="1:14" ht="15.75" thickBot="1" x14ac:dyDescent="0.3">
      <c r="B8" s="37" t="s">
        <v>182</v>
      </c>
      <c r="C8" t="s">
        <v>349</v>
      </c>
      <c r="F8" s="26"/>
      <c r="G8" s="14" t="s">
        <v>215</v>
      </c>
      <c r="H8" t="s">
        <v>202</v>
      </c>
      <c r="N8" s="26"/>
    </row>
    <row r="9" spans="1:14" ht="15.75" thickBot="1" x14ac:dyDescent="0.3">
      <c r="B9" s="37" t="s">
        <v>183</v>
      </c>
      <c r="C9" t="s">
        <v>348</v>
      </c>
      <c r="F9" s="26"/>
      <c r="G9" s="14" t="s">
        <v>188</v>
      </c>
      <c r="H9" t="s">
        <v>200</v>
      </c>
      <c r="N9" s="26"/>
    </row>
    <row r="10" spans="1:14" ht="15.75" thickBot="1" x14ac:dyDescent="0.3">
      <c r="B10" s="37" t="s">
        <v>184</v>
      </c>
      <c r="C10" t="s">
        <v>351</v>
      </c>
      <c r="F10" s="26"/>
      <c r="G10" s="14" t="s">
        <v>141</v>
      </c>
      <c r="H10" t="s">
        <v>203</v>
      </c>
      <c r="N10" s="26"/>
    </row>
    <row r="11" spans="1:14" ht="15.75" thickBot="1" x14ac:dyDescent="0.3">
      <c r="B11" s="37" t="s">
        <v>196</v>
      </c>
      <c r="C11" t="s">
        <v>197</v>
      </c>
      <c r="F11" s="26"/>
      <c r="G11" s="14" t="s">
        <v>98</v>
      </c>
      <c r="H11" t="s">
        <v>203</v>
      </c>
      <c r="N11" s="26"/>
    </row>
    <row r="12" spans="1:14" ht="15.75" thickBot="1" x14ac:dyDescent="0.3">
      <c r="G12" s="14" t="s">
        <v>294</v>
      </c>
      <c r="H12" t="s">
        <v>110</v>
      </c>
    </row>
  </sheetData>
  <sheetProtection sheet="1" formatCells="0" formatColumns="0"/>
  <phoneticPr fontId="13" type="noConversion"/>
  <pageMargins left="0.7" right="0.7" top="0.75" bottom="0.75" header="0.3" footer="0.3"/>
  <pageSetup paperSize="9" scale="66"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zoomScale="90" zoomScaleNormal="90" workbookViewId="0">
      <selection sqref="A1:C1"/>
    </sheetView>
  </sheetViews>
  <sheetFormatPr defaultRowHeight="15" x14ac:dyDescent="0.25"/>
  <cols>
    <col min="1" max="2" width="11.42578125" customWidth="1"/>
    <col min="3" max="3" width="48.42578125" customWidth="1"/>
    <col min="4" max="4" width="11" customWidth="1"/>
    <col min="6" max="6" width="42.85546875" customWidth="1"/>
  </cols>
  <sheetData>
    <row r="1" spans="1:6" ht="15.75" thickBot="1" x14ac:dyDescent="0.3">
      <c r="A1" s="286" t="s">
        <v>41</v>
      </c>
      <c r="B1" s="287"/>
      <c r="C1" s="288"/>
      <c r="D1" s="286" t="s">
        <v>42</v>
      </c>
      <c r="E1" s="287"/>
      <c r="F1" s="288"/>
    </row>
    <row r="2" spans="1:6" x14ac:dyDescent="0.25">
      <c r="A2" t="s">
        <v>24</v>
      </c>
      <c r="B2" t="s">
        <v>26</v>
      </c>
      <c r="C2" t="s">
        <v>25</v>
      </c>
      <c r="D2" t="s">
        <v>24</v>
      </c>
      <c r="E2" t="s">
        <v>26</v>
      </c>
      <c r="F2" t="s">
        <v>25</v>
      </c>
    </row>
    <row r="3" spans="1:6" x14ac:dyDescent="0.25">
      <c r="A3" s="41">
        <v>3010</v>
      </c>
      <c r="B3" t="s">
        <v>27</v>
      </c>
      <c r="C3" s="26" t="s">
        <v>28</v>
      </c>
      <c r="D3" s="41">
        <v>4010</v>
      </c>
      <c r="E3" t="s">
        <v>43</v>
      </c>
      <c r="F3" s="26" t="s">
        <v>44</v>
      </c>
    </row>
    <row r="4" spans="1:6" x14ac:dyDescent="0.25">
      <c r="A4" s="41">
        <v>3020</v>
      </c>
      <c r="B4" t="s">
        <v>27</v>
      </c>
      <c r="C4" s="26" t="s">
        <v>29</v>
      </c>
      <c r="D4" s="41">
        <v>4030</v>
      </c>
      <c r="E4" t="s">
        <v>43</v>
      </c>
      <c r="F4" s="26" t="s">
        <v>45</v>
      </c>
    </row>
    <row r="5" spans="1:6" x14ac:dyDescent="0.25">
      <c r="A5" s="41">
        <v>3030</v>
      </c>
      <c r="B5" t="s">
        <v>27</v>
      </c>
      <c r="C5" s="26" t="s">
        <v>30</v>
      </c>
      <c r="D5" s="41">
        <v>4120</v>
      </c>
      <c r="E5" t="s">
        <v>43</v>
      </c>
      <c r="F5" s="26" t="s">
        <v>46</v>
      </c>
    </row>
    <row r="6" spans="1:6" x14ac:dyDescent="0.25">
      <c r="A6" s="41">
        <v>3040</v>
      </c>
      <c r="B6" t="s">
        <v>27</v>
      </c>
      <c r="C6" s="26" t="s">
        <v>31</v>
      </c>
      <c r="D6" s="41">
        <v>4180</v>
      </c>
      <c r="E6" t="s">
        <v>43</v>
      </c>
      <c r="F6" s="26" t="s">
        <v>47</v>
      </c>
    </row>
    <row r="7" spans="1:6" x14ac:dyDescent="0.25">
      <c r="A7" s="41">
        <v>3090</v>
      </c>
      <c r="B7" t="s">
        <v>27</v>
      </c>
      <c r="C7" s="26" t="s">
        <v>32</v>
      </c>
      <c r="D7" s="41">
        <v>4211</v>
      </c>
      <c r="E7" t="s">
        <v>43</v>
      </c>
      <c r="F7" s="26" t="s">
        <v>48</v>
      </c>
    </row>
    <row r="8" spans="1:6" x14ac:dyDescent="0.25">
      <c r="A8" s="41">
        <v>3100</v>
      </c>
      <c r="B8" t="s">
        <v>27</v>
      </c>
      <c r="C8" s="26" t="s">
        <v>33</v>
      </c>
      <c r="D8" s="41">
        <v>4220</v>
      </c>
      <c r="E8" t="s">
        <v>43</v>
      </c>
      <c r="F8" s="26" t="s">
        <v>49</v>
      </c>
    </row>
    <row r="9" spans="1:6" x14ac:dyDescent="0.25">
      <c r="A9" s="41">
        <v>3701</v>
      </c>
      <c r="B9" t="s">
        <v>27</v>
      </c>
      <c r="C9" s="26" t="s">
        <v>34</v>
      </c>
      <c r="D9" s="41">
        <v>4240</v>
      </c>
      <c r="E9" t="s">
        <v>43</v>
      </c>
      <c r="F9" s="26" t="s">
        <v>50</v>
      </c>
    </row>
    <row r="10" spans="1:6" x14ac:dyDescent="0.25">
      <c r="A10" s="41">
        <v>3720</v>
      </c>
      <c r="B10" t="s">
        <v>27</v>
      </c>
      <c r="C10" s="26" t="s">
        <v>35</v>
      </c>
      <c r="D10" s="41">
        <v>4280</v>
      </c>
      <c r="E10" t="s">
        <v>43</v>
      </c>
      <c r="F10" s="26" t="s">
        <v>52</v>
      </c>
    </row>
    <row r="11" spans="1:6" x14ac:dyDescent="0.25">
      <c r="A11" s="41">
        <v>3740</v>
      </c>
      <c r="B11" t="s">
        <v>27</v>
      </c>
      <c r="C11" s="26" t="s">
        <v>36</v>
      </c>
      <c r="D11" s="41">
        <v>4310</v>
      </c>
      <c r="E11" t="s">
        <v>43</v>
      </c>
      <c r="F11" s="26" t="s">
        <v>51</v>
      </c>
    </row>
    <row r="12" spans="1:6" x14ac:dyDescent="0.25">
      <c r="A12" s="41">
        <v>3101</v>
      </c>
      <c r="B12" t="s">
        <v>27</v>
      </c>
      <c r="C12" s="26" t="s">
        <v>37</v>
      </c>
      <c r="D12" s="41">
        <v>4800</v>
      </c>
      <c r="E12" t="s">
        <v>43</v>
      </c>
      <c r="F12" s="26" t="s">
        <v>53</v>
      </c>
    </row>
    <row r="13" spans="1:6" x14ac:dyDescent="0.25">
      <c r="A13" s="41">
        <v>3310</v>
      </c>
      <c r="B13" t="s">
        <v>27</v>
      </c>
      <c r="C13" s="26" t="s">
        <v>38</v>
      </c>
      <c r="D13" s="41">
        <v>4830</v>
      </c>
      <c r="E13" t="s">
        <v>43</v>
      </c>
      <c r="F13" s="26" t="s">
        <v>54</v>
      </c>
    </row>
    <row r="14" spans="1:6" x14ac:dyDescent="0.25">
      <c r="A14" s="41">
        <v>3400</v>
      </c>
      <c r="B14" t="s">
        <v>27</v>
      </c>
      <c r="C14" s="26" t="s">
        <v>39</v>
      </c>
      <c r="D14" s="41">
        <v>4999</v>
      </c>
      <c r="E14" t="s">
        <v>43</v>
      </c>
      <c r="F14" s="26" t="s">
        <v>55</v>
      </c>
    </row>
    <row r="15" spans="1:6" x14ac:dyDescent="0.25">
      <c r="A15" s="41">
        <v>3401</v>
      </c>
      <c r="B15" t="s">
        <v>27</v>
      </c>
      <c r="C15" s="26" t="s">
        <v>40</v>
      </c>
      <c r="D15" s="41">
        <v>5010</v>
      </c>
      <c r="E15" t="s">
        <v>43</v>
      </c>
      <c r="F15" s="26" t="s">
        <v>4</v>
      </c>
    </row>
    <row r="16" spans="1:6" x14ac:dyDescent="0.25">
      <c r="A16" s="41">
        <v>3402</v>
      </c>
      <c r="B16" t="s">
        <v>27</v>
      </c>
      <c r="C16" s="26" t="s">
        <v>325</v>
      </c>
      <c r="D16" s="41">
        <v>5440</v>
      </c>
      <c r="E16" t="s">
        <v>43</v>
      </c>
      <c r="F16" s="26" t="s">
        <v>57</v>
      </c>
    </row>
    <row r="17" spans="1:6" x14ac:dyDescent="0.25">
      <c r="A17" s="41">
        <v>3403</v>
      </c>
      <c r="B17" t="s">
        <v>27</v>
      </c>
      <c r="C17" s="26" t="s">
        <v>325</v>
      </c>
      <c r="D17" s="41">
        <v>5450</v>
      </c>
      <c r="E17" t="s">
        <v>43</v>
      </c>
      <c r="F17" s="26" t="s">
        <v>58</v>
      </c>
    </row>
    <row r="18" spans="1:6" x14ac:dyDescent="0.25">
      <c r="A18" s="41" t="s">
        <v>64</v>
      </c>
      <c r="B18" t="s">
        <v>27</v>
      </c>
      <c r="C18" s="26"/>
      <c r="D18" s="41">
        <v>5460</v>
      </c>
      <c r="E18" t="s">
        <v>43</v>
      </c>
      <c r="F18" s="26" t="s">
        <v>59</v>
      </c>
    </row>
    <row r="19" spans="1:6" x14ac:dyDescent="0.25">
      <c r="A19" s="41" t="s">
        <v>64</v>
      </c>
      <c r="B19" t="s">
        <v>27</v>
      </c>
      <c r="C19" s="26"/>
      <c r="D19" s="41">
        <v>5499</v>
      </c>
      <c r="E19" t="s">
        <v>43</v>
      </c>
      <c r="F19" s="26" t="s">
        <v>60</v>
      </c>
    </row>
    <row r="20" spans="1:6" x14ac:dyDescent="0.25">
      <c r="A20" s="41" t="s">
        <v>64</v>
      </c>
      <c r="B20" t="s">
        <v>27</v>
      </c>
      <c r="C20" s="26"/>
      <c r="D20" s="41">
        <v>6185</v>
      </c>
      <c r="E20" t="s">
        <v>43</v>
      </c>
      <c r="F20" s="26" t="s">
        <v>56</v>
      </c>
    </row>
    <row r="21" spans="1:6" x14ac:dyDescent="0.25">
      <c r="A21" s="41" t="s">
        <v>64</v>
      </c>
      <c r="B21" t="s">
        <v>27</v>
      </c>
      <c r="C21" s="26"/>
      <c r="D21" s="26" t="s">
        <v>64</v>
      </c>
      <c r="E21" t="s">
        <v>43</v>
      </c>
      <c r="F21" s="26"/>
    </row>
    <row r="22" spans="1:6" x14ac:dyDescent="0.25">
      <c r="A22" s="41" t="s">
        <v>64</v>
      </c>
      <c r="B22" t="s">
        <v>27</v>
      </c>
      <c r="C22" s="26"/>
      <c r="D22" s="41" t="s">
        <v>64</v>
      </c>
      <c r="E22" t="s">
        <v>43</v>
      </c>
      <c r="F22" s="26"/>
    </row>
    <row r="23" spans="1:6" x14ac:dyDescent="0.25">
      <c r="A23" s="41" t="s">
        <v>64</v>
      </c>
      <c r="B23" t="s">
        <v>27</v>
      </c>
      <c r="C23" s="26"/>
      <c r="D23" s="41" t="s">
        <v>64</v>
      </c>
      <c r="E23" t="s">
        <v>43</v>
      </c>
      <c r="F23" s="26"/>
    </row>
    <row r="24" spans="1:6" x14ac:dyDescent="0.25">
      <c r="A24" s="41" t="s">
        <v>64</v>
      </c>
      <c r="B24" t="s">
        <v>27</v>
      </c>
      <c r="C24" s="26"/>
      <c r="D24" s="41" t="s">
        <v>64</v>
      </c>
      <c r="E24" t="s">
        <v>43</v>
      </c>
      <c r="F24" s="26"/>
    </row>
    <row r="25" spans="1:6" x14ac:dyDescent="0.25">
      <c r="A25" s="41" t="s">
        <v>64</v>
      </c>
      <c r="B25" t="s">
        <v>27</v>
      </c>
      <c r="C25" s="26"/>
      <c r="D25" s="41" t="s">
        <v>64</v>
      </c>
      <c r="E25" t="s">
        <v>43</v>
      </c>
      <c r="F25" s="26"/>
    </row>
    <row r="26" spans="1:6" x14ac:dyDescent="0.25">
      <c r="A26" s="41" t="s">
        <v>64</v>
      </c>
      <c r="B26" t="s">
        <v>27</v>
      </c>
      <c r="C26" s="26"/>
      <c r="D26" s="41" t="s">
        <v>64</v>
      </c>
      <c r="E26" t="s">
        <v>43</v>
      </c>
      <c r="F26" s="26"/>
    </row>
    <row r="27" spans="1:6" x14ac:dyDescent="0.25">
      <c r="A27" s="41" t="s">
        <v>64</v>
      </c>
      <c r="B27" t="s">
        <v>27</v>
      </c>
      <c r="C27" s="26"/>
      <c r="D27" s="41" t="s">
        <v>64</v>
      </c>
      <c r="E27" t="s">
        <v>43</v>
      </c>
      <c r="F27" s="26"/>
    </row>
    <row r="28" spans="1:6" x14ac:dyDescent="0.25">
      <c r="A28" s="41" t="s">
        <v>64</v>
      </c>
      <c r="B28" t="s">
        <v>27</v>
      </c>
      <c r="C28" s="26"/>
      <c r="D28" s="41" t="s">
        <v>64</v>
      </c>
      <c r="E28" t="s">
        <v>43</v>
      </c>
      <c r="F28" s="26"/>
    </row>
    <row r="29" spans="1:6" x14ac:dyDescent="0.25">
      <c r="A29" s="41">
        <v>8010</v>
      </c>
      <c r="B29" t="s">
        <v>27</v>
      </c>
      <c r="C29" s="26" t="s">
        <v>61</v>
      </c>
      <c r="D29" s="41">
        <v>8110</v>
      </c>
      <c r="E29" t="s">
        <v>43</v>
      </c>
      <c r="F29" s="26" t="s">
        <v>63</v>
      </c>
    </row>
    <row r="30" spans="1:6" x14ac:dyDescent="0.25">
      <c r="A30" s="41">
        <v>8015</v>
      </c>
      <c r="B30" t="s">
        <v>27</v>
      </c>
      <c r="C30" s="26" t="s">
        <v>62</v>
      </c>
      <c r="D30" s="41">
        <v>9999</v>
      </c>
      <c r="E30" t="s">
        <v>43</v>
      </c>
      <c r="F30" s="26" t="s">
        <v>141</v>
      </c>
    </row>
  </sheetData>
  <sheetProtection algorithmName="SHA-512" hashValue="9PCYXcpr9ed+up+UPEgBw3LVv9PPERFg7QehlYpe7id0dnPqQFXmppr0PAsKH4ClYCk92rpp4SvpThGyN4dYSg==" saltValue="g4hjltsHQeOEqsAmQ0ydgg==" spinCount="100000" sheet="1" objects="1" scenarios="1" formatCells="0" formatColumns="0" formatRows="0"/>
  <mergeCells count="2">
    <mergeCell ref="A1:C1"/>
    <mergeCell ref="D1:F1"/>
  </mergeCells>
  <pageMargins left="0.7" right="0.7" top="0.75" bottom="0.75" header="0.3" footer="0.3"/>
  <pageSetup paperSize="9" scale="97"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9"/>
  <sheetViews>
    <sheetView workbookViewId="0">
      <selection activeCell="B11" sqref="B11"/>
    </sheetView>
  </sheetViews>
  <sheetFormatPr defaultRowHeight="15" x14ac:dyDescent="0.25"/>
  <cols>
    <col min="1" max="1" width="14" bestFit="1" customWidth="1"/>
    <col min="2" max="2" width="12.85546875" bestFit="1" customWidth="1"/>
  </cols>
  <sheetData>
    <row r="1" spans="1:4" x14ac:dyDescent="0.25">
      <c r="A1" t="s">
        <v>10</v>
      </c>
      <c r="D1" t="s">
        <v>11</v>
      </c>
    </row>
    <row r="3" spans="1:4" x14ac:dyDescent="0.25">
      <c r="A3" t="s">
        <v>8</v>
      </c>
      <c r="B3" t="s">
        <v>9</v>
      </c>
    </row>
    <row r="4" spans="1:4" x14ac:dyDescent="0.25">
      <c r="A4" s="6">
        <v>2159</v>
      </c>
    </row>
    <row r="5" spans="1:4" x14ac:dyDescent="0.25">
      <c r="A5" s="7">
        <v>361000</v>
      </c>
    </row>
    <row r="6" spans="1:4" x14ac:dyDescent="0.25">
      <c r="A6" s="6">
        <v>167767</v>
      </c>
    </row>
    <row r="7" spans="1:4" x14ac:dyDescent="0.25">
      <c r="A7" s="6"/>
      <c r="B7" s="5">
        <v>169775</v>
      </c>
    </row>
    <row r="8" spans="1:4" x14ac:dyDescent="0.25">
      <c r="A8" s="6"/>
      <c r="B8">
        <v>4487</v>
      </c>
    </row>
    <row r="9" spans="1:4" x14ac:dyDescent="0.25">
      <c r="A9" s="6"/>
      <c r="B9">
        <v>939</v>
      </c>
    </row>
    <row r="10" spans="1:4" x14ac:dyDescent="0.25">
      <c r="A10" s="6"/>
      <c r="B10">
        <v>21949</v>
      </c>
    </row>
    <row r="11" spans="1:4" x14ac:dyDescent="0.25">
      <c r="A11" s="6"/>
      <c r="B11">
        <v>19595</v>
      </c>
    </row>
    <row r="12" spans="1:4" x14ac:dyDescent="0.25">
      <c r="A12" s="6"/>
      <c r="B12">
        <v>6284.93</v>
      </c>
    </row>
    <row r="13" spans="1:4" x14ac:dyDescent="0.25">
      <c r="A13" s="6"/>
      <c r="B13">
        <v>4065</v>
      </c>
    </row>
    <row r="14" spans="1:4" x14ac:dyDescent="0.25">
      <c r="A14" s="6"/>
      <c r="B14">
        <v>95</v>
      </c>
    </row>
    <row r="15" spans="1:4" x14ac:dyDescent="0.25">
      <c r="A15" s="6"/>
      <c r="B15">
        <v>5680</v>
      </c>
    </row>
    <row r="16" spans="1:4" x14ac:dyDescent="0.25">
      <c r="A16" s="6"/>
      <c r="B16">
        <v>380</v>
      </c>
    </row>
    <row r="17" spans="1:2" x14ac:dyDescent="0.25">
      <c r="A17" s="6"/>
      <c r="B17">
        <v>27925</v>
      </c>
    </row>
    <row r="18" spans="1:2" x14ac:dyDescent="0.25">
      <c r="A18" s="6"/>
      <c r="B18">
        <v>569.69000000000005</v>
      </c>
    </row>
    <row r="19" spans="1:2" x14ac:dyDescent="0.25">
      <c r="A19" s="6"/>
      <c r="B19">
        <v>5208.2</v>
      </c>
    </row>
    <row r="20" spans="1:2" x14ac:dyDescent="0.25">
      <c r="A20" s="6"/>
      <c r="B20">
        <v>670.22</v>
      </c>
    </row>
    <row r="21" spans="1:2" x14ac:dyDescent="0.25">
      <c r="A21" s="6"/>
      <c r="B21">
        <v>17125</v>
      </c>
    </row>
    <row r="22" spans="1:2" x14ac:dyDescent="0.25">
      <c r="A22" s="6"/>
      <c r="B22">
        <v>4829</v>
      </c>
    </row>
    <row r="23" spans="1:2" x14ac:dyDescent="0.25">
      <c r="A23" s="6"/>
      <c r="B23">
        <v>594</v>
      </c>
    </row>
    <row r="24" spans="1:2" x14ac:dyDescent="0.25">
      <c r="A24" s="6"/>
      <c r="B24">
        <v>20413</v>
      </c>
    </row>
    <row r="25" spans="1:2" x14ac:dyDescent="0.25">
      <c r="A25" s="6"/>
      <c r="B25">
        <v>26725</v>
      </c>
    </row>
    <row r="26" spans="1:2" x14ac:dyDescent="0.25">
      <c r="A26" s="6"/>
      <c r="B26">
        <v>2469.11</v>
      </c>
    </row>
    <row r="27" spans="1:2" x14ac:dyDescent="0.25">
      <c r="A27" s="6"/>
      <c r="B27">
        <v>3917</v>
      </c>
    </row>
    <row r="28" spans="1:2" x14ac:dyDescent="0.25">
      <c r="A28" s="6"/>
      <c r="B28">
        <v>7387</v>
      </c>
    </row>
    <row r="29" spans="1:2" x14ac:dyDescent="0.25">
      <c r="A29" s="6"/>
      <c r="B29">
        <v>3117</v>
      </c>
    </row>
    <row r="30" spans="1:2" x14ac:dyDescent="0.25">
      <c r="A30" s="6"/>
      <c r="B30">
        <v>7491</v>
      </c>
    </row>
    <row r="31" spans="1:2" x14ac:dyDescent="0.25">
      <c r="A31" s="6"/>
      <c r="B31">
        <v>6001</v>
      </c>
    </row>
    <row r="32" spans="1:2" x14ac:dyDescent="0.25">
      <c r="A32" s="6"/>
      <c r="B32">
        <v>10733</v>
      </c>
    </row>
    <row r="33" spans="1:2" x14ac:dyDescent="0.25">
      <c r="A33" s="6"/>
      <c r="B33">
        <v>6750</v>
      </c>
    </row>
    <row r="34" spans="1:2" x14ac:dyDescent="0.25">
      <c r="A34" s="6"/>
      <c r="B34">
        <v>13709</v>
      </c>
    </row>
    <row r="35" spans="1:2" x14ac:dyDescent="0.25">
      <c r="A35" s="6"/>
      <c r="B35">
        <v>3375</v>
      </c>
    </row>
    <row r="36" spans="1:2" x14ac:dyDescent="0.25">
      <c r="A36" s="6"/>
      <c r="B36">
        <v>551</v>
      </c>
    </row>
    <row r="37" spans="1:2" x14ac:dyDescent="0.25">
      <c r="A37" s="6"/>
      <c r="B37" s="5">
        <v>10050</v>
      </c>
    </row>
    <row r="38" spans="1:2" x14ac:dyDescent="0.25">
      <c r="A38" s="6"/>
      <c r="B38">
        <v>1500</v>
      </c>
    </row>
    <row r="39" spans="1:2" x14ac:dyDescent="0.25">
      <c r="A39" s="6"/>
      <c r="B39">
        <v>742</v>
      </c>
    </row>
    <row r="40" spans="1:2" x14ac:dyDescent="0.25">
      <c r="A40" s="6"/>
      <c r="B40">
        <v>568</v>
      </c>
    </row>
    <row r="41" spans="1:2" x14ac:dyDescent="0.25">
      <c r="A41" s="6"/>
      <c r="B41">
        <v>600</v>
      </c>
    </row>
    <row r="42" spans="1:2" x14ac:dyDescent="0.25">
      <c r="A42" s="6"/>
      <c r="B42">
        <v>659.87</v>
      </c>
    </row>
    <row r="43" spans="1:2" x14ac:dyDescent="0.25">
      <c r="A43" s="6"/>
      <c r="B43">
        <v>53</v>
      </c>
    </row>
    <row r="44" spans="1:2" x14ac:dyDescent="0.25">
      <c r="A44" s="6">
        <v>35500</v>
      </c>
    </row>
    <row r="45" spans="1:2" x14ac:dyDescent="0.25">
      <c r="A45" s="6"/>
      <c r="B45">
        <v>3000</v>
      </c>
    </row>
    <row r="46" spans="1:2" x14ac:dyDescent="0.25">
      <c r="A46" s="6"/>
      <c r="B46">
        <v>1913</v>
      </c>
    </row>
    <row r="47" spans="1:2" x14ac:dyDescent="0.25">
      <c r="A47" s="6"/>
      <c r="B47">
        <v>12911.93</v>
      </c>
    </row>
    <row r="48" spans="1:2" x14ac:dyDescent="0.25">
      <c r="A48" s="6"/>
      <c r="B48">
        <v>9833.85</v>
      </c>
    </row>
    <row r="49" spans="1:2" x14ac:dyDescent="0.25">
      <c r="A49" s="6">
        <f>SUM(A4:A48)</f>
        <v>566426</v>
      </c>
      <c r="B49" s="6">
        <f>SUM(B4:B48)</f>
        <v>444640.79999999993</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5</vt:i4>
      </vt:variant>
    </vt:vector>
  </HeadingPairs>
  <TitlesOfParts>
    <vt:vector size="14" baseType="lpstr">
      <vt:lpstr>Ohjeet</vt:lpstr>
      <vt:lpstr>Tulot</vt:lpstr>
      <vt:lpstr>Menot</vt:lpstr>
      <vt:lpstr>Poistot, lainat, muut</vt:lpstr>
      <vt:lpstr>Ajopäiväkirja</vt:lpstr>
      <vt:lpstr>Tulos,Verolomake</vt:lpstr>
      <vt:lpstr>Koodiselitteet</vt:lpstr>
      <vt:lpstr>Tilinumerot</vt:lpstr>
      <vt:lpstr>Erotus</vt:lpstr>
      <vt:lpstr>M11_Muut</vt:lpstr>
      <vt:lpstr>Ajopäiväkirja!Tulostusalue</vt:lpstr>
      <vt:lpstr>Koodiselitteet!Tulostusalue</vt:lpstr>
      <vt:lpstr>Menot!Tulostusalue</vt:lpstr>
      <vt:lpstr>Tulot!Tulostusalue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Yhdenkertainen kirjanpito</dc:title>
  <dc:creator>Mika Mujunen</dc:creator>
  <cp:keywords>Mika Mujunen</cp:keywords>
  <cp:lastModifiedBy>Mujunen Mika</cp:lastModifiedBy>
  <cp:lastPrinted>2017-02-26T12:22:25Z</cp:lastPrinted>
  <dcterms:created xsi:type="dcterms:W3CDTF">2014-12-12T21:44:39Z</dcterms:created>
  <dcterms:modified xsi:type="dcterms:W3CDTF">2025-07-05T12:45:56Z</dcterms:modified>
</cp:coreProperties>
</file>