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https://edusakky-my.sharepoint.com/personal/mika_mujunen_sakky_fi/Documents/Työ Sakky/www/nettilaskurit/"/>
    </mc:Choice>
  </mc:AlternateContent>
  <xr:revisionPtr revIDLastSave="421" documentId="8_{921B2752-CE29-4D4D-97B0-B8AF1D90F4C3}" xr6:coauthVersionLast="47" xr6:coauthVersionMax="47" xr10:uidLastSave="{54ADFE5A-7075-45B5-B6F8-BE5CA9A6BE3C}"/>
  <bookViews>
    <workbookView xWindow="38280" yWindow="-120" windowWidth="29040" windowHeight="15720" xr2:uid="{00000000-000D-0000-FFFF-FFFF00000000}"/>
  </bookViews>
  <sheets>
    <sheet name="Ohjeet" sheetId="11" r:id="rId1"/>
    <sheet name="Tulot" sheetId="1" r:id="rId2"/>
    <sheet name="Menot" sheetId="7" r:id="rId3"/>
    <sheet name="Poistot, lainat, muut" sheetId="10" r:id="rId4"/>
    <sheet name="Ajopäiväkirja" sheetId="12" r:id="rId5"/>
    <sheet name="Tulos ja verolomake" sheetId="8" r:id="rId6"/>
    <sheet name="Tilinumerot" sheetId="9" r:id="rId7"/>
    <sheet name="Koodiselitteet" sheetId="5" r:id="rId8"/>
    <sheet name="Erotus" sheetId="4" state="hidden" r:id="rId9"/>
  </sheets>
  <definedNames>
    <definedName name="M11_muutmenot">'Poistot, lainat, muut'!$C$50</definedName>
    <definedName name="_xlnm.Print_Area" localSheetId="4">Ajopäiväkirja!$A$1:$N$210</definedName>
    <definedName name="_xlnm.Print_Area" localSheetId="2">Menot!$B$1:$AA$407</definedName>
    <definedName name="_xlnm.Print_Area" localSheetId="3">'Poistot, lainat, muut'!$A$1:$I$57</definedName>
    <definedName name="_xlnm.Print_Area" localSheetId="5">'Tulos ja verolomake'!$A$1:$L$160</definedName>
    <definedName name="_xlnm.Print_Area" localSheetId="1">Tulot!$B$1:$Y$408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 r="E1" i="1"/>
  <c r="A6" i="12" l="1"/>
  <c r="B6" i="12" s="1"/>
  <c r="A3" i="8"/>
  <c r="E9" i="8"/>
  <c r="E8" i="8"/>
  <c r="E7" i="8"/>
  <c r="E6" i="8"/>
  <c r="E5" i="8"/>
  <c r="E4" i="8"/>
  <c r="I21" i="10"/>
  <c r="I22" i="10"/>
  <c r="I23" i="10"/>
  <c r="I24" i="10"/>
  <c r="I25" i="10"/>
  <c r="J21" i="10"/>
  <c r="J22" i="10"/>
  <c r="J23" i="10"/>
  <c r="J24" i="10"/>
  <c r="J25" i="10"/>
  <c r="H21" i="10"/>
  <c r="H22" i="10"/>
  <c r="H23" i="10"/>
  <c r="H24" i="10"/>
  <c r="H25" i="10"/>
  <c r="O12" i="7"/>
  <c r="O404" i="7" l="1"/>
  <c r="O6" i="7"/>
  <c r="O7" i="7"/>
  <c r="O8" i="7"/>
  <c r="O9" i="7"/>
  <c r="O10" i="7"/>
  <c r="O11"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03" i="7"/>
  <c r="O304" i="7"/>
  <c r="O305" i="7"/>
  <c r="O306" i="7"/>
  <c r="O307" i="7"/>
  <c r="O308" i="7"/>
  <c r="O309" i="7"/>
  <c r="O310" i="7"/>
  <c r="O311" i="7"/>
  <c r="O312" i="7"/>
  <c r="O313" i="7"/>
  <c r="O314" i="7"/>
  <c r="O315" i="7"/>
  <c r="O316" i="7"/>
  <c r="O317" i="7"/>
  <c r="O318" i="7"/>
  <c r="O319" i="7"/>
  <c r="O320" i="7"/>
  <c r="O321" i="7"/>
  <c r="O322" i="7"/>
  <c r="O323" i="7"/>
  <c r="O324" i="7"/>
  <c r="O325" i="7"/>
  <c r="O326" i="7"/>
  <c r="O327" i="7"/>
  <c r="O328" i="7"/>
  <c r="O329" i="7"/>
  <c r="O330" i="7"/>
  <c r="O331" i="7"/>
  <c r="O332" i="7"/>
  <c r="O333" i="7"/>
  <c r="O334" i="7"/>
  <c r="O335" i="7"/>
  <c r="O336" i="7"/>
  <c r="O337" i="7"/>
  <c r="O338" i="7"/>
  <c r="O339" i="7"/>
  <c r="O340" i="7"/>
  <c r="O341" i="7"/>
  <c r="O342" i="7"/>
  <c r="O343" i="7"/>
  <c r="O344" i="7"/>
  <c r="O345" i="7"/>
  <c r="O346" i="7"/>
  <c r="O347" i="7"/>
  <c r="O348" i="7"/>
  <c r="O349" i="7"/>
  <c r="O350" i="7"/>
  <c r="O351" i="7"/>
  <c r="O352" i="7"/>
  <c r="O353" i="7"/>
  <c r="O354" i="7"/>
  <c r="O355" i="7"/>
  <c r="O356" i="7"/>
  <c r="O357" i="7"/>
  <c r="O358" i="7"/>
  <c r="O359" i="7"/>
  <c r="O360" i="7"/>
  <c r="O361" i="7"/>
  <c r="O362" i="7"/>
  <c r="O363" i="7"/>
  <c r="O364" i="7"/>
  <c r="O365" i="7"/>
  <c r="O366" i="7"/>
  <c r="O367" i="7"/>
  <c r="O368" i="7"/>
  <c r="O369" i="7"/>
  <c r="O370" i="7"/>
  <c r="O371" i="7"/>
  <c r="O372" i="7"/>
  <c r="O373" i="7"/>
  <c r="O374" i="7"/>
  <c r="O375" i="7"/>
  <c r="O376" i="7"/>
  <c r="O377" i="7"/>
  <c r="O378" i="7"/>
  <c r="O379" i="7"/>
  <c r="O380" i="7"/>
  <c r="O381" i="7"/>
  <c r="O382" i="7"/>
  <c r="O383" i="7"/>
  <c r="O384" i="7"/>
  <c r="O385" i="7"/>
  <c r="O386" i="7"/>
  <c r="O387" i="7"/>
  <c r="O388" i="7"/>
  <c r="O389" i="7"/>
  <c r="O390" i="7"/>
  <c r="O391" i="7"/>
  <c r="O392" i="7"/>
  <c r="O393" i="7"/>
  <c r="O394" i="7"/>
  <c r="O395" i="7"/>
  <c r="O396" i="7"/>
  <c r="O397" i="7"/>
  <c r="O398" i="7"/>
  <c r="O399" i="7"/>
  <c r="O400" i="7"/>
  <c r="O401" i="7"/>
  <c r="O402" i="7"/>
  <c r="O403" i="7"/>
  <c r="O5" i="7"/>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5" i="1"/>
  <c r="E161" i="8"/>
  <c r="E160" i="8"/>
  <c r="F159" i="8"/>
  <c r="E159" i="8"/>
  <c r="E158" i="8"/>
  <c r="E155" i="8"/>
  <c r="E154" i="8"/>
  <c r="E150" i="8"/>
  <c r="E151" i="8"/>
  <c r="E147" i="8"/>
  <c r="E146" i="8"/>
  <c r="E145" i="8"/>
  <c r="AC395" i="1" l="1"/>
  <c r="AC396" i="1"/>
  <c r="AC397" i="1"/>
  <c r="AC398" i="1"/>
  <c r="AC399" i="1"/>
  <c r="AC400" i="1"/>
  <c r="AC401" i="1"/>
  <c r="AC287" i="7"/>
  <c r="AC288" i="7"/>
  <c r="AC289" i="7"/>
  <c r="AC290" i="7"/>
  <c r="AC291" i="7"/>
  <c r="AC292" i="7"/>
  <c r="AC293" i="7"/>
  <c r="AC294" i="7"/>
  <c r="AC295" i="7"/>
  <c r="AC296" i="7"/>
  <c r="AC297" i="7"/>
  <c r="AC298" i="7"/>
  <c r="AC299" i="7"/>
  <c r="AC300" i="7"/>
  <c r="AC301" i="7"/>
  <c r="AC302" i="7"/>
  <c r="AC303" i="7"/>
  <c r="AC304" i="7"/>
  <c r="AC305" i="7"/>
  <c r="AC306" i="7"/>
  <c r="AC307" i="7"/>
  <c r="AC308" i="7"/>
  <c r="AC309" i="7"/>
  <c r="AC310" i="7"/>
  <c r="AC311" i="7"/>
  <c r="AC312" i="7"/>
  <c r="AC313" i="7"/>
  <c r="AC314" i="7"/>
  <c r="AC315" i="7"/>
  <c r="AC316" i="7"/>
  <c r="AC317" i="7"/>
  <c r="AC318" i="7"/>
  <c r="AC319" i="7"/>
  <c r="AC320" i="7"/>
  <c r="AC321" i="7"/>
  <c r="AC322" i="7"/>
  <c r="AC323" i="7"/>
  <c r="AC324" i="7"/>
  <c r="AC325" i="7"/>
  <c r="AC326" i="7"/>
  <c r="AC327" i="7"/>
  <c r="AC328" i="7"/>
  <c r="AC329" i="7"/>
  <c r="AC330" i="7"/>
  <c r="AC331" i="7"/>
  <c r="AC332" i="7"/>
  <c r="AC333" i="7"/>
  <c r="AC334" i="7"/>
  <c r="AC335" i="7"/>
  <c r="AC336" i="7"/>
  <c r="AC337" i="7"/>
  <c r="AC338" i="7"/>
  <c r="AC339" i="7"/>
  <c r="AC340" i="7"/>
  <c r="AC341" i="7"/>
  <c r="AC342" i="7"/>
  <c r="AC343" i="7"/>
  <c r="AC344" i="7"/>
  <c r="AC345" i="7"/>
  <c r="AC346" i="7"/>
  <c r="AC347" i="7"/>
  <c r="AC348" i="7"/>
  <c r="AC349" i="7"/>
  <c r="AC350" i="7"/>
  <c r="AC351" i="7"/>
  <c r="AC352" i="7"/>
  <c r="AC353" i="7"/>
  <c r="AC354" i="7"/>
  <c r="AC355" i="7"/>
  <c r="AC356" i="7"/>
  <c r="AC357" i="7"/>
  <c r="AC358" i="7"/>
  <c r="AC359" i="7"/>
  <c r="AC360" i="7"/>
  <c r="AC361" i="7"/>
  <c r="AC362" i="7"/>
  <c r="AC363" i="7"/>
  <c r="AC364" i="7"/>
  <c r="AC365" i="7"/>
  <c r="AC366" i="7"/>
  <c r="AC367" i="7"/>
  <c r="AC368" i="7"/>
  <c r="AC369" i="7"/>
  <c r="AC370" i="7"/>
  <c r="AC371" i="7"/>
  <c r="AC372" i="7"/>
  <c r="AC373" i="7"/>
  <c r="AC374" i="7"/>
  <c r="AC375" i="7"/>
  <c r="AC376" i="7"/>
  <c r="AC377" i="7"/>
  <c r="AC378" i="7"/>
  <c r="AC379" i="7"/>
  <c r="AC380" i="7"/>
  <c r="AC381" i="7"/>
  <c r="AC382" i="7"/>
  <c r="AC383" i="7"/>
  <c r="AC384" i="7"/>
  <c r="AC385" i="7"/>
  <c r="AC386" i="7"/>
  <c r="AC387" i="7"/>
  <c r="AC388" i="7"/>
  <c r="AC389" i="7"/>
  <c r="AC390" i="7"/>
  <c r="AC391" i="7"/>
  <c r="AC392" i="7"/>
  <c r="AC393" i="7"/>
  <c r="AC394" i="7"/>
  <c r="AC395" i="7"/>
  <c r="AC396" i="7"/>
  <c r="AC397" i="7"/>
  <c r="AC398" i="7"/>
  <c r="AC399" i="7"/>
  <c r="AC400" i="7"/>
  <c r="AC401" i="7"/>
  <c r="AC402" i="7"/>
  <c r="AC403" i="7"/>
  <c r="AC404"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C382" i="1"/>
  <c r="AC383" i="1"/>
  <c r="AC384" i="1"/>
  <c r="AC385" i="1"/>
  <c r="AC386" i="1"/>
  <c r="AC387" i="1"/>
  <c r="AC388" i="1"/>
  <c r="AC389" i="1"/>
  <c r="AC390" i="1"/>
  <c r="AC391" i="1"/>
  <c r="AC392" i="1"/>
  <c r="AC393" i="1"/>
  <c r="AC394" i="1"/>
  <c r="AC402" i="1"/>
  <c r="AC403"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L183" i="12"/>
  <c r="M183" i="12" s="1"/>
  <c r="L184" i="12"/>
  <c r="L185" i="12"/>
  <c r="L186" i="12"/>
  <c r="L187" i="12"/>
  <c r="M187" i="12" s="1"/>
  <c r="L188" i="12"/>
  <c r="L189" i="12"/>
  <c r="L190" i="12"/>
  <c r="L132" i="12"/>
  <c r="L133" i="12"/>
  <c r="L134" i="12"/>
  <c r="L135" i="12"/>
  <c r="L136" i="12"/>
  <c r="L137" i="12"/>
  <c r="L138" i="12"/>
  <c r="L139" i="12"/>
  <c r="L140" i="12"/>
  <c r="L141" i="12"/>
  <c r="L143" i="12"/>
  <c r="L144" i="12" s="1"/>
  <c r="L145" i="12" s="1"/>
  <c r="L156" i="12"/>
  <c r="L159" i="12"/>
  <c r="L160" i="12"/>
  <c r="L168" i="12"/>
  <c r="L169" i="12"/>
  <c r="L170" i="12"/>
  <c r="L171" i="12"/>
  <c r="M171" i="12" s="1"/>
  <c r="L172" i="12"/>
  <c r="L173" i="12"/>
  <c r="L174" i="12"/>
  <c r="L175" i="12"/>
  <c r="M175" i="12" s="1"/>
  <c r="L176" i="12"/>
  <c r="L177" i="12"/>
  <c r="L178" i="12"/>
  <c r="L179" i="12"/>
  <c r="M179" i="12" s="1"/>
  <c r="L180" i="12"/>
  <c r="L181" i="12"/>
  <c r="L182" i="12"/>
  <c r="L205" i="12"/>
  <c r="J164" i="12"/>
  <c r="J165" i="12"/>
  <c r="L165" i="12" s="1"/>
  <c r="J166" i="12"/>
  <c r="L166" i="12" s="1"/>
  <c r="J167" i="12"/>
  <c r="J168" i="12"/>
  <c r="J169" i="12"/>
  <c r="J170" i="12"/>
  <c r="J171" i="12"/>
  <c r="J172" i="12"/>
  <c r="J173" i="12"/>
  <c r="J174" i="12"/>
  <c r="J175" i="12"/>
  <c r="J176" i="12"/>
  <c r="J177" i="12"/>
  <c r="J178" i="12"/>
  <c r="J179" i="12"/>
  <c r="J180" i="12"/>
  <c r="M180" i="12" s="1"/>
  <c r="J181" i="12"/>
  <c r="J182" i="12"/>
  <c r="J183" i="12"/>
  <c r="J184" i="12"/>
  <c r="J185" i="12"/>
  <c r="J186" i="12"/>
  <c r="J187" i="12"/>
  <c r="J188" i="12"/>
  <c r="J189" i="12"/>
  <c r="J20" i="12"/>
  <c r="L20" i="12" s="1"/>
  <c r="J21" i="12"/>
  <c r="L21" i="12" s="1"/>
  <c r="J22" i="12"/>
  <c r="L22" i="12"/>
  <c r="M22" i="12" s="1"/>
  <c r="J23" i="12"/>
  <c r="L23" i="12" s="1"/>
  <c r="J24" i="12"/>
  <c r="L24" i="12" s="1"/>
  <c r="J25" i="12"/>
  <c r="L25" i="12" s="1"/>
  <c r="J26" i="12"/>
  <c r="L26" i="12" s="1"/>
  <c r="M26" i="12" s="1"/>
  <c r="J27" i="12"/>
  <c r="L27" i="12" s="1"/>
  <c r="J28" i="12"/>
  <c r="L28" i="12" s="1"/>
  <c r="J29" i="12"/>
  <c r="L29" i="12" s="1"/>
  <c r="J30" i="12"/>
  <c r="L30" i="12" s="1"/>
  <c r="M30" i="12" s="1"/>
  <c r="J31" i="12"/>
  <c r="L31" i="12"/>
  <c r="M31" i="12" s="1"/>
  <c r="J32" i="12"/>
  <c r="L32" i="12" s="1"/>
  <c r="J33" i="12"/>
  <c r="L33" i="12" s="1"/>
  <c r="J34" i="12"/>
  <c r="L34" i="12" s="1"/>
  <c r="M34" i="12" s="1"/>
  <c r="J35" i="12"/>
  <c r="L35" i="12" s="1"/>
  <c r="M35" i="12" s="1"/>
  <c r="J36" i="12"/>
  <c r="L36" i="12" s="1"/>
  <c r="J37" i="12"/>
  <c r="L37" i="12" s="1"/>
  <c r="J38" i="12"/>
  <c r="L38" i="12"/>
  <c r="M38" i="12" s="1"/>
  <c r="J39" i="12"/>
  <c r="L39" i="12" s="1"/>
  <c r="J40" i="12"/>
  <c r="L40" i="12" s="1"/>
  <c r="J41" i="12"/>
  <c r="L41" i="12" s="1"/>
  <c r="J121" i="12"/>
  <c r="L121" i="12" s="1"/>
  <c r="J122" i="12"/>
  <c r="L122" i="12" s="1"/>
  <c r="M122" i="12" s="1"/>
  <c r="J123" i="12"/>
  <c r="L123" i="12"/>
  <c r="J124" i="12"/>
  <c r="L124" i="12" s="1"/>
  <c r="J125" i="12"/>
  <c r="L125" i="12" s="1"/>
  <c r="J126" i="12"/>
  <c r="L126" i="12" s="1"/>
  <c r="M126" i="12" s="1"/>
  <c r="J127" i="12"/>
  <c r="L127" i="12" s="1"/>
  <c r="J128" i="12"/>
  <c r="L128" i="12" s="1"/>
  <c r="J129" i="12"/>
  <c r="L129" i="12" s="1"/>
  <c r="J130" i="12"/>
  <c r="L130" i="12"/>
  <c r="M130" i="12" s="1"/>
  <c r="J131" i="12"/>
  <c r="L131" i="12" s="1"/>
  <c r="J132" i="12"/>
  <c r="J133" i="12"/>
  <c r="J134" i="12"/>
  <c r="M134" i="12" s="1"/>
  <c r="J135" i="12"/>
  <c r="J136" i="12"/>
  <c r="J137" i="12"/>
  <c r="J138" i="12"/>
  <c r="M138" i="12" s="1"/>
  <c r="J139" i="12"/>
  <c r="J140" i="12"/>
  <c r="J141" i="12"/>
  <c r="J142" i="12"/>
  <c r="L142" i="12" s="1"/>
  <c r="M142" i="12" s="1"/>
  <c r="J143" i="12"/>
  <c r="J144" i="12"/>
  <c r="J145" i="12"/>
  <c r="J146" i="12"/>
  <c r="J147" i="12"/>
  <c r="J148" i="12"/>
  <c r="J149" i="12"/>
  <c r="J150" i="12"/>
  <c r="J151" i="12"/>
  <c r="J152" i="12"/>
  <c r="J153" i="12"/>
  <c r="J154" i="12"/>
  <c r="J155" i="12"/>
  <c r="J156" i="12"/>
  <c r="J157" i="12"/>
  <c r="L157" i="12" s="1"/>
  <c r="J158" i="12"/>
  <c r="J159" i="12"/>
  <c r="J160" i="12"/>
  <c r="J161" i="12"/>
  <c r="L161" i="12" s="1"/>
  <c r="J162" i="12"/>
  <c r="L162" i="12" s="1"/>
  <c r="J163" i="12"/>
  <c r="L163" i="12" s="1"/>
  <c r="E2" i="7"/>
  <c r="E65" i="11"/>
  <c r="F65" i="11"/>
  <c r="E66" i="11"/>
  <c r="F66" i="11"/>
  <c r="E67" i="11"/>
  <c r="F67" i="11"/>
  <c r="E68" i="11"/>
  <c r="F68" i="11"/>
  <c r="E69" i="11"/>
  <c r="F69" i="11"/>
  <c r="E70" i="11"/>
  <c r="F70" i="11"/>
  <c r="E71" i="11"/>
  <c r="F71" i="11"/>
  <c r="E72" i="11"/>
  <c r="F72" i="11"/>
  <c r="E73" i="11"/>
  <c r="F73" i="11"/>
  <c r="E74" i="11"/>
  <c r="F74" i="11"/>
  <c r="E75" i="11"/>
  <c r="F75" i="11"/>
  <c r="E76" i="11"/>
  <c r="F76" i="11"/>
  <c r="E77" i="11"/>
  <c r="F77" i="11"/>
  <c r="E78" i="11"/>
  <c r="F78" i="11"/>
  <c r="E79" i="11"/>
  <c r="F79" i="11"/>
  <c r="F64" i="11"/>
  <c r="E64" i="11"/>
  <c r="J8" i="12"/>
  <c r="L8" i="12" s="1"/>
  <c r="J9" i="12"/>
  <c r="L9" i="12" s="1"/>
  <c r="J10" i="12"/>
  <c r="L10" i="12" s="1"/>
  <c r="J11" i="12"/>
  <c r="L11" i="12" s="1"/>
  <c r="M11" i="12" s="1"/>
  <c r="J12" i="12"/>
  <c r="L12" i="12" s="1"/>
  <c r="M12" i="12" s="1"/>
  <c r="J13" i="12"/>
  <c r="L13" i="12" s="1"/>
  <c r="J14" i="12"/>
  <c r="L14" i="12" s="1"/>
  <c r="J15" i="12"/>
  <c r="L15" i="12" s="1"/>
  <c r="M15" i="12" s="1"/>
  <c r="J16" i="12"/>
  <c r="L16" i="12" s="1"/>
  <c r="M16" i="12" s="1"/>
  <c r="J17" i="12"/>
  <c r="L17" i="12" s="1"/>
  <c r="J18" i="12"/>
  <c r="L18" i="12" s="1"/>
  <c r="J19" i="12"/>
  <c r="L19" i="12" s="1"/>
  <c r="M19" i="12" s="1"/>
  <c r="J42" i="12"/>
  <c r="L42" i="12" s="1"/>
  <c r="J43" i="12"/>
  <c r="L43" i="12" s="1"/>
  <c r="J44" i="12"/>
  <c r="L44" i="12" s="1"/>
  <c r="M44" i="12" s="1"/>
  <c r="J45" i="12"/>
  <c r="L45" i="12" s="1"/>
  <c r="M45" i="12" s="1"/>
  <c r="J46" i="12"/>
  <c r="L46" i="12" s="1"/>
  <c r="J47" i="12"/>
  <c r="L47" i="12" s="1"/>
  <c r="J48" i="12"/>
  <c r="L48" i="12" s="1"/>
  <c r="M48" i="12" s="1"/>
  <c r="J49" i="12"/>
  <c r="L49" i="12" s="1"/>
  <c r="M49" i="12" s="1"/>
  <c r="J50" i="12"/>
  <c r="L50" i="12" s="1"/>
  <c r="J51" i="12"/>
  <c r="L51" i="12" s="1"/>
  <c r="J52" i="12"/>
  <c r="L52" i="12" s="1"/>
  <c r="M52" i="12" s="1"/>
  <c r="J53" i="12"/>
  <c r="L53" i="12" s="1"/>
  <c r="M53" i="12" s="1"/>
  <c r="J54" i="12"/>
  <c r="L54" i="12" s="1"/>
  <c r="J55" i="12"/>
  <c r="L55" i="12" s="1"/>
  <c r="J56" i="12"/>
  <c r="L56" i="12" s="1"/>
  <c r="M56" i="12" s="1"/>
  <c r="J57" i="12"/>
  <c r="L57" i="12" s="1"/>
  <c r="M57" i="12" s="1"/>
  <c r="J58" i="12"/>
  <c r="L58" i="12" s="1"/>
  <c r="J59" i="12"/>
  <c r="L59" i="12" s="1"/>
  <c r="J60" i="12"/>
  <c r="L60" i="12" s="1"/>
  <c r="M60" i="12" s="1"/>
  <c r="J61" i="12"/>
  <c r="L61" i="12" s="1"/>
  <c r="M61" i="12" s="1"/>
  <c r="J62" i="12"/>
  <c r="L62" i="12" s="1"/>
  <c r="J63" i="12"/>
  <c r="L63" i="12" s="1"/>
  <c r="J64" i="12"/>
  <c r="L64" i="12" s="1"/>
  <c r="M64" i="12" s="1"/>
  <c r="J65" i="12"/>
  <c r="L65" i="12" s="1"/>
  <c r="M65" i="12" s="1"/>
  <c r="J66" i="12"/>
  <c r="L66" i="12" s="1"/>
  <c r="J67" i="12"/>
  <c r="L67" i="12" s="1"/>
  <c r="J68" i="12"/>
  <c r="L68" i="12" s="1"/>
  <c r="M68" i="12" s="1"/>
  <c r="J69" i="12"/>
  <c r="L69" i="12" s="1"/>
  <c r="M69" i="12" s="1"/>
  <c r="J70" i="12"/>
  <c r="L70" i="12" s="1"/>
  <c r="J71" i="12"/>
  <c r="J72" i="12"/>
  <c r="L72" i="12" s="1"/>
  <c r="M72" i="12" s="1"/>
  <c r="J73" i="12"/>
  <c r="L73" i="12" s="1"/>
  <c r="M73" i="12" s="1"/>
  <c r="J74" i="12"/>
  <c r="L74" i="12" s="1"/>
  <c r="J75" i="12"/>
  <c r="L75" i="12" s="1"/>
  <c r="J76" i="12"/>
  <c r="L76" i="12" s="1"/>
  <c r="M76" i="12" s="1"/>
  <c r="J77" i="12"/>
  <c r="L77" i="12" s="1"/>
  <c r="M77" i="12" s="1"/>
  <c r="J78" i="12"/>
  <c r="L78" i="12" s="1"/>
  <c r="J79" i="12"/>
  <c r="J80" i="12"/>
  <c r="L80" i="12" s="1"/>
  <c r="M80" i="12" s="1"/>
  <c r="J81" i="12"/>
  <c r="L81" i="12" s="1"/>
  <c r="M81" i="12" s="1"/>
  <c r="J82" i="12"/>
  <c r="L82" i="12" s="1"/>
  <c r="J83" i="12"/>
  <c r="L83" i="12" s="1"/>
  <c r="J84" i="12"/>
  <c r="L84" i="12" s="1"/>
  <c r="M84" i="12" s="1"/>
  <c r="J85" i="12"/>
  <c r="L85" i="12" s="1"/>
  <c r="M85" i="12" s="1"/>
  <c r="J86" i="12"/>
  <c r="L86" i="12" s="1"/>
  <c r="J87" i="12"/>
  <c r="J88" i="12"/>
  <c r="L88" i="12" s="1"/>
  <c r="M88" i="12" s="1"/>
  <c r="J89" i="12"/>
  <c r="L89" i="12" s="1"/>
  <c r="M89" i="12" s="1"/>
  <c r="J90" i="12"/>
  <c r="L90" i="12" s="1"/>
  <c r="J91" i="12"/>
  <c r="L91" i="12" s="1"/>
  <c r="J92" i="12"/>
  <c r="L92" i="12" s="1"/>
  <c r="M92" i="12" s="1"/>
  <c r="J93" i="12"/>
  <c r="L93" i="12" s="1"/>
  <c r="M93" i="12" s="1"/>
  <c r="J94" i="12"/>
  <c r="L94" i="12" s="1"/>
  <c r="J95" i="12"/>
  <c r="J96" i="12"/>
  <c r="L96" i="12" s="1"/>
  <c r="M96" i="12" s="1"/>
  <c r="J97" i="12"/>
  <c r="L97" i="12" s="1"/>
  <c r="M97" i="12" s="1"/>
  <c r="J98" i="12"/>
  <c r="L98" i="12" s="1"/>
  <c r="J99" i="12"/>
  <c r="L99" i="12" s="1"/>
  <c r="J100" i="12"/>
  <c r="L100" i="12" s="1"/>
  <c r="M100" i="12" s="1"/>
  <c r="J101" i="12"/>
  <c r="L101" i="12" s="1"/>
  <c r="M101" i="12" s="1"/>
  <c r="J102" i="12"/>
  <c r="L102" i="12" s="1"/>
  <c r="J103" i="12"/>
  <c r="J104" i="12"/>
  <c r="L104" i="12" s="1"/>
  <c r="M104" i="12" s="1"/>
  <c r="J105" i="12"/>
  <c r="L105" i="12" s="1"/>
  <c r="M105" i="12" s="1"/>
  <c r="J106" i="12"/>
  <c r="L106" i="12" s="1"/>
  <c r="J107" i="12"/>
  <c r="L107" i="12" s="1"/>
  <c r="J108" i="12"/>
  <c r="L108" i="12" s="1"/>
  <c r="M108" i="12" s="1"/>
  <c r="J109" i="12"/>
  <c r="L109" i="12" s="1"/>
  <c r="M109" i="12" s="1"/>
  <c r="J110" i="12"/>
  <c r="L110" i="12" s="1"/>
  <c r="J111" i="12"/>
  <c r="J112" i="12"/>
  <c r="L112" i="12" s="1"/>
  <c r="M112" i="12" s="1"/>
  <c r="J113" i="12"/>
  <c r="L113" i="12" s="1"/>
  <c r="M113" i="12" s="1"/>
  <c r="J114" i="12"/>
  <c r="L114" i="12" s="1"/>
  <c r="J115" i="12"/>
  <c r="L115" i="12" s="1"/>
  <c r="J116" i="12"/>
  <c r="L116" i="12" s="1"/>
  <c r="M116" i="12" s="1"/>
  <c r="J117" i="12"/>
  <c r="L117" i="12" s="1"/>
  <c r="M117" i="12" s="1"/>
  <c r="J118" i="12"/>
  <c r="L118" i="12" s="1"/>
  <c r="J119" i="12"/>
  <c r="J120" i="12"/>
  <c r="L120" i="12" s="1"/>
  <c r="M120" i="12" s="1"/>
  <c r="J190" i="12"/>
  <c r="J191" i="12"/>
  <c r="L191" i="12" s="1"/>
  <c r="J192" i="12"/>
  <c r="L192" i="12" s="1"/>
  <c r="L193" i="12" s="1"/>
  <c r="J193" i="12"/>
  <c r="J194" i="12"/>
  <c r="J195" i="12"/>
  <c r="J196" i="12"/>
  <c r="J197" i="12"/>
  <c r="J198" i="12"/>
  <c r="J199" i="12"/>
  <c r="J200" i="12"/>
  <c r="J201" i="12"/>
  <c r="J202" i="12"/>
  <c r="J203" i="12"/>
  <c r="J204" i="12"/>
  <c r="J205" i="12"/>
  <c r="N206" i="12"/>
  <c r="K206" i="12"/>
  <c r="J7" i="12"/>
  <c r="J6" i="12"/>
  <c r="M6" i="12" s="1"/>
  <c r="M3" i="8"/>
  <c r="M4" i="8"/>
  <c r="M5" i="8"/>
  <c r="M6" i="8"/>
  <c r="M7" i="8"/>
  <c r="M8" i="8"/>
  <c r="M9" i="8"/>
  <c r="M10" i="8"/>
  <c r="M11" i="8"/>
  <c r="M12" i="8"/>
  <c r="M13" i="8"/>
  <c r="M14" i="8"/>
  <c r="M15" i="8"/>
  <c r="M16" i="8"/>
  <c r="M17" i="8"/>
  <c r="M18" i="8"/>
  <c r="M19" i="8"/>
  <c r="M2" i="8"/>
  <c r="M188" i="12" l="1"/>
  <c r="L167" i="12"/>
  <c r="M167" i="12" s="1"/>
  <c r="L146" i="12"/>
  <c r="L147" i="12" s="1"/>
  <c r="L148" i="12" s="1"/>
  <c r="L149" i="12" s="1"/>
  <c r="L150" i="12" s="1"/>
  <c r="L151" i="12" s="1"/>
  <c r="L152" i="12" s="1"/>
  <c r="L153" i="12" s="1"/>
  <c r="L154" i="12" s="1"/>
  <c r="L155" i="12" s="1"/>
  <c r="M172" i="12"/>
  <c r="L158" i="12"/>
  <c r="M158" i="12" s="1"/>
  <c r="M168" i="12"/>
  <c r="L164" i="12"/>
  <c r="M164" i="12" s="1"/>
  <c r="L194" i="12"/>
  <c r="L195" i="12" s="1"/>
  <c r="L196" i="12" s="1"/>
  <c r="L197" i="12" s="1"/>
  <c r="L198" i="12" s="1"/>
  <c r="L199" i="12" s="1"/>
  <c r="L200" i="12" s="1"/>
  <c r="L201" i="12" s="1"/>
  <c r="L202" i="12" s="1"/>
  <c r="L203" i="12" s="1"/>
  <c r="L204" i="12" s="1"/>
  <c r="M184" i="12"/>
  <c r="M191" i="12"/>
  <c r="M190" i="12"/>
  <c r="M143" i="12"/>
  <c r="M176" i="12"/>
  <c r="M178" i="12"/>
  <c r="M186" i="12"/>
  <c r="M170" i="12"/>
  <c r="M146" i="12"/>
  <c r="M174" i="12"/>
  <c r="M182" i="12"/>
  <c r="M166" i="12"/>
  <c r="M189" i="12"/>
  <c r="M185" i="12"/>
  <c r="M181" i="12"/>
  <c r="M177" i="12"/>
  <c r="M173" i="12"/>
  <c r="M169" i="12"/>
  <c r="M165" i="12"/>
  <c r="M123" i="12"/>
  <c r="M39" i="12"/>
  <c r="M23" i="12"/>
  <c r="M135" i="12"/>
  <c r="M139" i="12"/>
  <c r="M127" i="12"/>
  <c r="M27" i="12"/>
  <c r="M159" i="12"/>
  <c r="M40" i="12"/>
  <c r="M36" i="12"/>
  <c r="M32" i="12"/>
  <c r="M28" i="12"/>
  <c r="M24" i="12"/>
  <c r="M20" i="12"/>
  <c r="M41" i="12"/>
  <c r="M37" i="12"/>
  <c r="M33" i="12"/>
  <c r="M29" i="12"/>
  <c r="M25" i="12"/>
  <c r="M21" i="12"/>
  <c r="M131" i="12"/>
  <c r="M163" i="12"/>
  <c r="M162" i="12"/>
  <c r="M160" i="12"/>
  <c r="M156" i="12"/>
  <c r="M144" i="12"/>
  <c r="M140" i="12"/>
  <c r="M136" i="12"/>
  <c r="M132" i="12"/>
  <c r="M128" i="12"/>
  <c r="M124" i="12"/>
  <c r="M161" i="12"/>
  <c r="M157" i="12"/>
  <c r="M145" i="12"/>
  <c r="M141" i="12"/>
  <c r="M137" i="12"/>
  <c r="M133" i="12"/>
  <c r="M129" i="12"/>
  <c r="M125" i="12"/>
  <c r="M121" i="12"/>
  <c r="M67" i="12"/>
  <c r="M59" i="12"/>
  <c r="M51" i="12"/>
  <c r="M43" i="12"/>
  <c r="M14" i="12"/>
  <c r="M8" i="12"/>
  <c r="M63" i="12"/>
  <c r="M55" i="12"/>
  <c r="M47" i="12"/>
  <c r="M18" i="12"/>
  <c r="M10" i="12"/>
  <c r="M205" i="12"/>
  <c r="M115" i="12"/>
  <c r="M107" i="12"/>
  <c r="M99" i="12"/>
  <c r="M91" i="12"/>
  <c r="M83" i="12"/>
  <c r="M75" i="12"/>
  <c r="M193" i="12"/>
  <c r="L119" i="12"/>
  <c r="M119" i="12" s="1"/>
  <c r="L111" i="12"/>
  <c r="M111" i="12" s="1"/>
  <c r="L103" i="12"/>
  <c r="M103" i="12" s="1"/>
  <c r="L95" i="12"/>
  <c r="M95" i="12" s="1"/>
  <c r="L87" i="12"/>
  <c r="M87" i="12" s="1"/>
  <c r="L79" i="12"/>
  <c r="M79" i="12" s="1"/>
  <c r="L71" i="12"/>
  <c r="M71" i="12" s="1"/>
  <c r="M118" i="12"/>
  <c r="M110" i="12"/>
  <c r="M106" i="12"/>
  <c r="M102" i="12"/>
  <c r="M98" i="12"/>
  <c r="M94" i="12"/>
  <c r="M90" i="12"/>
  <c r="M86" i="12"/>
  <c r="M82" i="12"/>
  <c r="M78" i="12"/>
  <c r="M74" i="12"/>
  <c r="M70" i="12"/>
  <c r="M66" i="12"/>
  <c r="M62" i="12"/>
  <c r="M58" i="12"/>
  <c r="M54" i="12"/>
  <c r="M50" i="12"/>
  <c r="M46" i="12"/>
  <c r="M42" i="12"/>
  <c r="M17" i="12"/>
  <c r="M13" i="12"/>
  <c r="M9" i="12"/>
  <c r="M192" i="12"/>
  <c r="M114" i="12"/>
  <c r="J206" i="12"/>
  <c r="L7" i="12"/>
  <c r="M7" i="12" s="1"/>
  <c r="N18" i="8"/>
  <c r="N19" i="8"/>
  <c r="N8" i="8"/>
  <c r="N9" i="8"/>
  <c r="N10" i="8"/>
  <c r="N11" i="8"/>
  <c r="N12" i="8"/>
  <c r="N13" i="8"/>
  <c r="N14" i="8"/>
  <c r="N15" i="8"/>
  <c r="N16" i="8"/>
  <c r="N17" i="8"/>
  <c r="N7" i="8"/>
  <c r="N3" i="8"/>
  <c r="N4" i="8"/>
  <c r="N5" i="8"/>
  <c r="N6" i="8"/>
  <c r="N2" i="8"/>
  <c r="O3" i="8"/>
  <c r="P17" i="8"/>
  <c r="P18" i="8"/>
  <c r="P16" i="8"/>
  <c r="P15" i="8"/>
  <c r="P14" i="8"/>
  <c r="P13" i="8"/>
  <c r="P12" i="8"/>
  <c r="P11" i="8"/>
  <c r="P10" i="8"/>
  <c r="P9" i="8"/>
  <c r="O18" i="8"/>
  <c r="O17" i="8"/>
  <c r="O16" i="8"/>
  <c r="O15" i="8"/>
  <c r="O14" i="8"/>
  <c r="O13" i="8"/>
  <c r="O12" i="8"/>
  <c r="O11" i="8"/>
  <c r="O10" i="8"/>
  <c r="O9" i="8"/>
  <c r="P8" i="8"/>
  <c r="O8" i="8"/>
  <c r="P7" i="8"/>
  <c r="O7" i="8"/>
  <c r="P5" i="8"/>
  <c r="P6" i="8"/>
  <c r="O6" i="8"/>
  <c r="O5" i="8"/>
  <c r="P4" i="8"/>
  <c r="O4" i="8"/>
  <c r="P3" i="8"/>
  <c r="C63" i="11"/>
  <c r="E63" i="11" s="1"/>
  <c r="I4" i="8" s="1"/>
  <c r="D63" i="11"/>
  <c r="F63" i="11" s="1"/>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C72" i="7"/>
  <c r="AC73" i="7"/>
  <c r="AC74" i="7"/>
  <c r="AC75" i="7"/>
  <c r="AC76" i="7"/>
  <c r="AC77" i="7"/>
  <c r="AC78" i="7"/>
  <c r="AC79" i="7"/>
  <c r="AC80" i="7"/>
  <c r="AC81" i="7"/>
  <c r="AC82" i="7"/>
  <c r="AC83" i="7"/>
  <c r="AC84" i="7"/>
  <c r="AC85" i="7"/>
  <c r="AC86" i="7"/>
  <c r="AC87" i="7"/>
  <c r="AC88" i="7"/>
  <c r="AC89" i="7"/>
  <c r="AC90" i="7"/>
  <c r="AC91" i="7"/>
  <c r="AC92" i="7"/>
  <c r="AC93" i="7"/>
  <c r="AC94" i="7"/>
  <c r="AC95" i="7"/>
  <c r="AC96" i="7"/>
  <c r="AC97" i="7"/>
  <c r="AC98" i="7"/>
  <c r="AC99" i="7"/>
  <c r="AC100" i="7"/>
  <c r="AC101" i="7"/>
  <c r="AC102" i="7"/>
  <c r="AC103" i="7"/>
  <c r="AC104" i="7"/>
  <c r="AC105" i="7"/>
  <c r="AC106" i="7"/>
  <c r="AC107" i="7"/>
  <c r="AC108" i="7"/>
  <c r="AC109" i="7"/>
  <c r="AC110" i="7"/>
  <c r="AC111" i="7"/>
  <c r="AC112" i="7"/>
  <c r="AC113" i="7"/>
  <c r="AC114" i="7"/>
  <c r="AC115" i="7"/>
  <c r="AC116" i="7"/>
  <c r="AC117" i="7"/>
  <c r="AC118" i="7"/>
  <c r="AC119" i="7"/>
  <c r="AC120" i="7"/>
  <c r="AC121" i="7"/>
  <c r="AC122" i="7"/>
  <c r="AC123" i="7"/>
  <c r="AC124" i="7"/>
  <c r="AC125" i="7"/>
  <c r="AC126" i="7"/>
  <c r="AC127" i="7"/>
  <c r="AC128" i="7"/>
  <c r="AC129" i="7"/>
  <c r="AC130" i="7"/>
  <c r="AC131" i="7"/>
  <c r="AC132" i="7"/>
  <c r="AC133" i="7"/>
  <c r="AC134" i="7"/>
  <c r="AC135" i="7"/>
  <c r="AC136" i="7"/>
  <c r="AC137" i="7"/>
  <c r="AC138" i="7"/>
  <c r="AC139" i="7"/>
  <c r="AC140" i="7"/>
  <c r="AC141" i="7"/>
  <c r="AC142" i="7"/>
  <c r="AC143" i="7"/>
  <c r="AC144" i="7"/>
  <c r="AC145" i="7"/>
  <c r="AC146" i="7"/>
  <c r="AC147" i="7"/>
  <c r="AC148" i="7"/>
  <c r="AC149" i="7"/>
  <c r="AC150" i="7"/>
  <c r="AC151" i="7"/>
  <c r="AC152" i="7"/>
  <c r="AC153" i="7"/>
  <c r="AC154" i="7"/>
  <c r="AC155" i="7"/>
  <c r="AC156" i="7"/>
  <c r="AC157" i="7"/>
  <c r="AC158" i="7"/>
  <c r="AC159" i="7"/>
  <c r="AC160" i="7"/>
  <c r="AC161" i="7"/>
  <c r="AC162" i="7"/>
  <c r="AC163" i="7"/>
  <c r="AC164" i="7"/>
  <c r="AC165" i="7"/>
  <c r="AC166" i="7"/>
  <c r="AC167" i="7"/>
  <c r="AC168" i="7"/>
  <c r="AC169" i="7"/>
  <c r="AC170" i="7"/>
  <c r="AC171" i="7"/>
  <c r="AC172" i="7"/>
  <c r="AC173" i="7"/>
  <c r="AC174" i="7"/>
  <c r="AC175" i="7"/>
  <c r="AC176" i="7"/>
  <c r="AC177" i="7"/>
  <c r="AC178" i="7"/>
  <c r="AC179" i="7"/>
  <c r="AC180" i="7"/>
  <c r="AC181" i="7"/>
  <c r="AC182" i="7"/>
  <c r="AC183" i="7"/>
  <c r="AC184" i="7"/>
  <c r="AC185" i="7"/>
  <c r="AC186" i="7"/>
  <c r="AC187" i="7"/>
  <c r="AC188" i="7"/>
  <c r="AC189" i="7"/>
  <c r="AC190" i="7"/>
  <c r="AC191" i="7"/>
  <c r="AC192" i="7"/>
  <c r="AC193" i="7"/>
  <c r="AC194" i="7"/>
  <c r="AC195" i="7"/>
  <c r="AC196" i="7"/>
  <c r="AC197" i="7"/>
  <c r="AC198" i="7"/>
  <c r="AC199" i="7"/>
  <c r="AC200" i="7"/>
  <c r="AC201" i="7"/>
  <c r="AC202" i="7"/>
  <c r="AC203" i="7"/>
  <c r="AC204" i="7"/>
  <c r="AC205" i="7"/>
  <c r="AC206" i="7"/>
  <c r="AC207" i="7"/>
  <c r="AC208" i="7"/>
  <c r="AC209" i="7"/>
  <c r="AC210" i="7"/>
  <c r="AC211" i="7"/>
  <c r="AC212" i="7"/>
  <c r="AC213" i="7"/>
  <c r="AC214" i="7"/>
  <c r="AC215" i="7"/>
  <c r="AC216" i="7"/>
  <c r="AC217" i="7"/>
  <c r="AC218" i="7"/>
  <c r="AC219" i="7"/>
  <c r="AC220" i="7"/>
  <c r="AC221" i="7"/>
  <c r="AC222" i="7"/>
  <c r="AC223" i="7"/>
  <c r="AC224" i="7"/>
  <c r="AC225" i="7"/>
  <c r="AC226" i="7"/>
  <c r="AC227" i="7"/>
  <c r="AC228" i="7"/>
  <c r="AC229" i="7"/>
  <c r="AC230" i="7"/>
  <c r="AC231" i="7"/>
  <c r="AC232" i="7"/>
  <c r="AC233" i="7"/>
  <c r="AC234" i="7"/>
  <c r="AC235" i="7"/>
  <c r="AC236" i="7"/>
  <c r="AC237" i="7"/>
  <c r="AC238" i="7"/>
  <c r="AC239" i="7"/>
  <c r="AC240" i="7"/>
  <c r="AC241" i="7"/>
  <c r="AC242" i="7"/>
  <c r="AC243" i="7"/>
  <c r="AC244" i="7"/>
  <c r="AC245" i="7"/>
  <c r="AC246" i="7"/>
  <c r="AC247" i="7"/>
  <c r="AC248" i="7"/>
  <c r="AC249" i="7"/>
  <c r="AC250" i="7"/>
  <c r="AC251" i="7"/>
  <c r="AC252" i="7"/>
  <c r="AC253" i="7"/>
  <c r="AC254" i="7"/>
  <c r="AC255" i="7"/>
  <c r="AC256" i="7"/>
  <c r="AC257" i="7"/>
  <c r="AC258" i="7"/>
  <c r="AC259" i="7"/>
  <c r="AC260" i="7"/>
  <c r="AC261" i="7"/>
  <c r="AC262" i="7"/>
  <c r="AC263" i="7"/>
  <c r="AC264" i="7"/>
  <c r="AC265" i="7"/>
  <c r="AC266" i="7"/>
  <c r="AC267" i="7"/>
  <c r="AC268" i="7"/>
  <c r="AC269" i="7"/>
  <c r="AC270" i="7"/>
  <c r="AC271" i="7"/>
  <c r="AC272" i="7"/>
  <c r="AC273" i="7"/>
  <c r="AC274" i="7"/>
  <c r="AC275" i="7"/>
  <c r="AC276" i="7"/>
  <c r="AC277" i="7"/>
  <c r="AC278" i="7"/>
  <c r="AC279" i="7"/>
  <c r="AC280" i="7"/>
  <c r="AC281" i="7"/>
  <c r="AC282" i="7"/>
  <c r="AC283" i="7"/>
  <c r="AC284" i="7"/>
  <c r="AC285" i="7"/>
  <c r="AC286" i="7"/>
  <c r="AC7" i="7"/>
  <c r="AC8" i="7"/>
  <c r="AC9" i="7"/>
  <c r="AC10" i="7"/>
  <c r="AC11" i="7"/>
  <c r="AC12" i="7"/>
  <c r="AC13" i="7"/>
  <c r="AC14" i="7"/>
  <c r="B7" i="8"/>
  <c r="F22" i="10"/>
  <c r="F23" i="10"/>
  <c r="F24" i="10"/>
  <c r="F25" i="10"/>
  <c r="F26" i="10"/>
  <c r="F21" i="10"/>
  <c r="B25" i="8"/>
  <c r="B24" i="8"/>
  <c r="B22" i="8"/>
  <c r="B23" i="8" s="1"/>
  <c r="B21" i="8"/>
  <c r="B20" i="8"/>
  <c r="B18" i="8"/>
  <c r="B19" i="8" s="1"/>
  <c r="B16" i="8"/>
  <c r="B17" i="8" s="1"/>
  <c r="B15" i="8"/>
  <c r="B5" i="8"/>
  <c r="B6" i="8"/>
  <c r="H51" i="10"/>
  <c r="B405" i="1"/>
  <c r="B406" i="1"/>
  <c r="B405" i="7"/>
  <c r="B406" i="7"/>
  <c r="B407" i="7" s="1"/>
  <c r="C2" i="7"/>
  <c r="H26" i="10" l="1"/>
  <c r="I26" i="10" s="1"/>
  <c r="J26" i="10"/>
  <c r="B3" i="1"/>
  <c r="B3" i="7"/>
  <c r="M195" i="12"/>
  <c r="M198" i="12"/>
  <c r="M197" i="12"/>
  <c r="M199" i="12"/>
  <c r="K208" i="12"/>
  <c r="L208" i="12" s="1"/>
  <c r="K51" i="10"/>
  <c r="M200" i="12"/>
  <c r="M194" i="12"/>
  <c r="M196" i="12"/>
  <c r="M148" i="12"/>
  <c r="M147" i="12"/>
  <c r="M201" i="12"/>
  <c r="O2" i="8"/>
  <c r="P2" i="8"/>
  <c r="K4" i="8"/>
  <c r="M149" i="12" l="1"/>
  <c r="M202" i="12"/>
  <c r="D4" i="12"/>
  <c r="K209" i="12" s="1"/>
  <c r="K52" i="10"/>
  <c r="J52" i="10"/>
  <c r="E1" i="12"/>
  <c r="G5" i="1"/>
  <c r="A90" i="8"/>
  <c r="E90" i="8"/>
  <c r="A91" i="8"/>
  <c r="E91" i="8"/>
  <c r="A92" i="8"/>
  <c r="C92" i="8" s="1"/>
  <c r="E92" i="8"/>
  <c r="A93" i="8"/>
  <c r="C93" i="8" s="1"/>
  <c r="D93" i="8" s="1"/>
  <c r="E93" i="8"/>
  <c r="A94" i="8"/>
  <c r="C94" i="8" s="1"/>
  <c r="D94" i="8" s="1"/>
  <c r="E94" i="8"/>
  <c r="A95" i="8"/>
  <c r="C95" i="8" s="1"/>
  <c r="D95" i="8" s="1"/>
  <c r="E95" i="8"/>
  <c r="A96" i="8"/>
  <c r="C96" i="8" s="1"/>
  <c r="D96" i="8" s="1"/>
  <c r="E96" i="8"/>
  <c r="A97" i="8"/>
  <c r="C97" i="8" s="1"/>
  <c r="D97" i="8" s="1"/>
  <c r="E97" i="8"/>
  <c r="A98" i="8"/>
  <c r="C98" i="8" s="1"/>
  <c r="E98" i="8"/>
  <c r="A99" i="8"/>
  <c r="C99" i="8" s="1"/>
  <c r="D99" i="8" s="1"/>
  <c r="E99" i="8"/>
  <c r="A100" i="8"/>
  <c r="C100" i="8" s="1"/>
  <c r="E100" i="8"/>
  <c r="A101" i="8"/>
  <c r="C101" i="8" s="1"/>
  <c r="D101" i="8" s="1"/>
  <c r="E101" i="8"/>
  <c r="A102" i="8"/>
  <c r="C102" i="8" s="1"/>
  <c r="D102" i="8" s="1"/>
  <c r="E102" i="8"/>
  <c r="A103" i="8"/>
  <c r="C103" i="8"/>
  <c r="D103" i="8" s="1"/>
  <c r="E103" i="8"/>
  <c r="A104" i="8"/>
  <c r="C104" i="8" s="1"/>
  <c r="D104" i="8" s="1"/>
  <c r="E104" i="8"/>
  <c r="A105" i="8"/>
  <c r="C105" i="8" s="1"/>
  <c r="D105" i="8" s="1"/>
  <c r="E105" i="8"/>
  <c r="A106" i="8"/>
  <c r="C106" i="8" s="1"/>
  <c r="D106" i="8" s="1"/>
  <c r="E106" i="8"/>
  <c r="A107" i="8"/>
  <c r="C107" i="8" s="1"/>
  <c r="D107" i="8" s="1"/>
  <c r="E107" i="8"/>
  <c r="A108" i="8"/>
  <c r="C108" i="8" s="1"/>
  <c r="D108" i="8" s="1"/>
  <c r="E108" i="8"/>
  <c r="A109" i="8"/>
  <c r="C109" i="8" s="1"/>
  <c r="D109" i="8" s="1"/>
  <c r="E109" i="8"/>
  <c r="A110" i="8"/>
  <c r="C110" i="8" s="1"/>
  <c r="D110" i="8" s="1"/>
  <c r="E110" i="8"/>
  <c r="A111" i="8"/>
  <c r="C111" i="8" s="1"/>
  <c r="D111" i="8" s="1"/>
  <c r="E111" i="8"/>
  <c r="A112" i="8"/>
  <c r="C112" i="8" s="1"/>
  <c r="D112" i="8" s="1"/>
  <c r="E112" i="8"/>
  <c r="A113" i="8"/>
  <c r="C113" i="8" s="1"/>
  <c r="D113" i="8" s="1"/>
  <c r="E113" i="8"/>
  <c r="A114" i="8"/>
  <c r="C114" i="8" s="1"/>
  <c r="D114" i="8" s="1"/>
  <c r="E114" i="8"/>
  <c r="A115" i="8"/>
  <c r="C115" i="8" s="1"/>
  <c r="D115" i="8" s="1"/>
  <c r="E115" i="8"/>
  <c r="A116" i="8"/>
  <c r="C116" i="8"/>
  <c r="D116" i="8" s="1"/>
  <c r="E116" i="8"/>
  <c r="A117" i="8"/>
  <c r="C117" i="8" s="1"/>
  <c r="D117" i="8" s="1"/>
  <c r="E117" i="8"/>
  <c r="A118" i="8"/>
  <c r="C118" i="8" s="1"/>
  <c r="D118" i="8" s="1"/>
  <c r="E118" i="8"/>
  <c r="A119" i="8"/>
  <c r="C119" i="8" s="1"/>
  <c r="D119" i="8" s="1"/>
  <c r="E119" i="8"/>
  <c r="A120" i="8"/>
  <c r="C120" i="8" s="1"/>
  <c r="D120" i="8" s="1"/>
  <c r="E120" i="8"/>
  <c r="A121" i="8"/>
  <c r="C121" i="8" s="1"/>
  <c r="D121" i="8" s="1"/>
  <c r="E121" i="8"/>
  <c r="A122" i="8"/>
  <c r="C122" i="8"/>
  <c r="D122" i="8" s="1"/>
  <c r="E122" i="8"/>
  <c r="A123" i="8"/>
  <c r="C123" i="8" s="1"/>
  <c r="D123" i="8" s="1"/>
  <c r="E123" i="8"/>
  <c r="A124" i="8"/>
  <c r="C124" i="8" s="1"/>
  <c r="D124" i="8" s="1"/>
  <c r="E124" i="8"/>
  <c r="A125" i="8"/>
  <c r="C125" i="8" s="1"/>
  <c r="D125" i="8" s="1"/>
  <c r="E125" i="8"/>
  <c r="A126" i="8"/>
  <c r="C126" i="8" s="1"/>
  <c r="D126" i="8" s="1"/>
  <c r="E126" i="8"/>
  <c r="A127" i="8"/>
  <c r="C127" i="8" s="1"/>
  <c r="D127" i="8" s="1"/>
  <c r="E127" i="8"/>
  <c r="A128" i="8"/>
  <c r="C128" i="8" s="1"/>
  <c r="D128" i="8" s="1"/>
  <c r="E128" i="8"/>
  <c r="A129" i="8"/>
  <c r="C129" i="8" s="1"/>
  <c r="D129" i="8" s="1"/>
  <c r="E129" i="8"/>
  <c r="A130" i="8"/>
  <c r="C130" i="8" s="1"/>
  <c r="D130" i="8" s="1"/>
  <c r="E130" i="8"/>
  <c r="A131" i="8"/>
  <c r="C131" i="8" s="1"/>
  <c r="D131" i="8" s="1"/>
  <c r="E131" i="8"/>
  <c r="A132" i="8"/>
  <c r="C132" i="8" s="1"/>
  <c r="D132" i="8" s="1"/>
  <c r="E132" i="8"/>
  <c r="A133" i="8"/>
  <c r="C133" i="8" s="1"/>
  <c r="E133" i="8"/>
  <c r="A134" i="8"/>
  <c r="C134" i="8" s="1"/>
  <c r="D134" i="8" s="1"/>
  <c r="E134" i="8"/>
  <c r="A135" i="8"/>
  <c r="C135" i="8" s="1"/>
  <c r="D135" i="8" s="1"/>
  <c r="E135" i="8"/>
  <c r="A136" i="8"/>
  <c r="C136" i="8" s="1"/>
  <c r="D136" i="8" s="1"/>
  <c r="E136" i="8"/>
  <c r="A137" i="8"/>
  <c r="C137" i="8" s="1"/>
  <c r="D137" i="8" s="1"/>
  <c r="E137" i="8"/>
  <c r="A138" i="8"/>
  <c r="C138" i="8" s="1"/>
  <c r="D138" i="8" s="1"/>
  <c r="E138" i="8"/>
  <c r="A139" i="8"/>
  <c r="C139" i="8" s="1"/>
  <c r="C159" i="8" s="1"/>
  <c r="E139" i="8"/>
  <c r="A140" i="8"/>
  <c r="C140" i="8" s="1"/>
  <c r="D140" i="8" s="1"/>
  <c r="E140" i="8"/>
  <c r="A75" i="8"/>
  <c r="C75" i="8" s="1"/>
  <c r="D75" i="8" s="1"/>
  <c r="E75" i="8"/>
  <c r="A76" i="8"/>
  <c r="C76" i="8" s="1"/>
  <c r="D76" i="8" s="1"/>
  <c r="E76" i="8"/>
  <c r="A77" i="8"/>
  <c r="C77" i="8" s="1"/>
  <c r="D77" i="8" s="1"/>
  <c r="E77" i="8"/>
  <c r="A78" i="8"/>
  <c r="C78" i="8" s="1"/>
  <c r="D78" i="8" s="1"/>
  <c r="E78" i="8"/>
  <c r="A79" i="8"/>
  <c r="C79" i="8" s="1"/>
  <c r="D79" i="8" s="1"/>
  <c r="E79" i="8"/>
  <c r="A80" i="8"/>
  <c r="C80" i="8" s="1"/>
  <c r="D80" i="8" s="1"/>
  <c r="E80" i="8"/>
  <c r="A81" i="8"/>
  <c r="E81" i="8"/>
  <c r="A82" i="8"/>
  <c r="C82" i="8" s="1"/>
  <c r="E82" i="8"/>
  <c r="A83" i="8"/>
  <c r="E83" i="8"/>
  <c r="A84" i="8"/>
  <c r="C84" i="8" s="1"/>
  <c r="D84" i="8" s="1"/>
  <c r="E84" i="8"/>
  <c r="A85" i="8"/>
  <c r="C85" i="8" s="1"/>
  <c r="D85" i="8" s="1"/>
  <c r="E85" i="8"/>
  <c r="A52" i="8"/>
  <c r="C52" i="8" s="1"/>
  <c r="E52" i="8"/>
  <c r="A53" i="8"/>
  <c r="C53" i="8" s="1"/>
  <c r="D53" i="8" s="1"/>
  <c r="E53" i="8"/>
  <c r="A54" i="8"/>
  <c r="C54" i="8" s="1"/>
  <c r="D54" i="8" s="1"/>
  <c r="E54" i="8"/>
  <c r="A55" i="8"/>
  <c r="C55" i="8" s="1"/>
  <c r="D55" i="8" s="1"/>
  <c r="E55" i="8"/>
  <c r="A56" i="8"/>
  <c r="C56" i="8" s="1"/>
  <c r="D56" i="8" s="1"/>
  <c r="E56" i="8"/>
  <c r="A57" i="8"/>
  <c r="C57" i="8" s="1"/>
  <c r="D57" i="8" s="1"/>
  <c r="E57" i="8"/>
  <c r="A58" i="8"/>
  <c r="C58" i="8" s="1"/>
  <c r="D58" i="8" s="1"/>
  <c r="E58" i="8"/>
  <c r="A59" i="8"/>
  <c r="C59" i="8" s="1"/>
  <c r="D59" i="8" s="1"/>
  <c r="E59" i="8"/>
  <c r="A60" i="8"/>
  <c r="C60" i="8" s="1"/>
  <c r="D60" i="8" s="1"/>
  <c r="E60" i="8"/>
  <c r="A61" i="8"/>
  <c r="C61" i="8" s="1"/>
  <c r="E61" i="8"/>
  <c r="A62" i="8"/>
  <c r="C62" i="8" s="1"/>
  <c r="D62" i="8" s="1"/>
  <c r="E62" i="8"/>
  <c r="A63" i="8"/>
  <c r="C63" i="8" s="1"/>
  <c r="D63" i="8" s="1"/>
  <c r="E63" i="8"/>
  <c r="A64" i="8"/>
  <c r="C64" i="8" s="1"/>
  <c r="D64" i="8" s="1"/>
  <c r="E64" i="8"/>
  <c r="A65" i="8"/>
  <c r="E65" i="8"/>
  <c r="A66" i="8"/>
  <c r="C66" i="8" s="1"/>
  <c r="D66" i="8" s="1"/>
  <c r="E66" i="8"/>
  <c r="A67" i="8"/>
  <c r="C67" i="8" s="1"/>
  <c r="D67" i="8" s="1"/>
  <c r="E67" i="8"/>
  <c r="A68" i="8"/>
  <c r="C68" i="8"/>
  <c r="D68" i="8" s="1"/>
  <c r="E68" i="8"/>
  <c r="A69" i="8"/>
  <c r="C69" i="8" s="1"/>
  <c r="D69" i="8" s="1"/>
  <c r="E69" i="8"/>
  <c r="A70" i="8"/>
  <c r="C70" i="8" s="1"/>
  <c r="D70" i="8" s="1"/>
  <c r="E70" i="8"/>
  <c r="A71" i="8"/>
  <c r="C71" i="8" s="1"/>
  <c r="D71" i="8" s="1"/>
  <c r="E71" i="8"/>
  <c r="A72" i="8"/>
  <c r="C72" i="8" s="1"/>
  <c r="D72" i="8" s="1"/>
  <c r="E72" i="8"/>
  <c r="A73" i="8"/>
  <c r="C73" i="8" s="1"/>
  <c r="D73" i="8" s="1"/>
  <c r="E73" i="8"/>
  <c r="A74" i="8"/>
  <c r="C74" i="8" s="1"/>
  <c r="D74" i="8" s="1"/>
  <c r="E74" i="8"/>
  <c r="K6" i="1"/>
  <c r="F8" i="10"/>
  <c r="F9" i="10"/>
  <c r="F10" i="10"/>
  <c r="H10" i="10" s="1"/>
  <c r="F11" i="10"/>
  <c r="H11" i="10" s="1"/>
  <c r="F12" i="10"/>
  <c r="H12" i="10" s="1"/>
  <c r="I12" i="10" s="1"/>
  <c r="F13" i="10"/>
  <c r="F7" i="10"/>
  <c r="H7" i="10" s="1"/>
  <c r="AC7" i="1"/>
  <c r="B14" i="8"/>
  <c r="B13" i="8"/>
  <c r="B12" i="8"/>
  <c r="K5" i="8"/>
  <c r="I5" i="8"/>
  <c r="E89" i="8"/>
  <c r="E35" i="8"/>
  <c r="E36" i="8"/>
  <c r="E37" i="8"/>
  <c r="E38" i="8"/>
  <c r="E39" i="8"/>
  <c r="E40" i="8"/>
  <c r="E41" i="8"/>
  <c r="E42" i="8"/>
  <c r="E43" i="8"/>
  <c r="E44" i="8"/>
  <c r="E45" i="8"/>
  <c r="E46" i="8"/>
  <c r="E47" i="8"/>
  <c r="E48" i="8"/>
  <c r="E49" i="8"/>
  <c r="E50" i="8"/>
  <c r="E51" i="8"/>
  <c r="E34" i="8"/>
  <c r="I1" i="7"/>
  <c r="G1" i="7"/>
  <c r="H1" i="7"/>
  <c r="F1" i="7"/>
  <c r="M1" i="1"/>
  <c r="AC6" i="7"/>
  <c r="C91" i="8" s="1"/>
  <c r="AC5" i="7"/>
  <c r="AC404" i="1"/>
  <c r="AC6"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5" i="1"/>
  <c r="A89" i="8"/>
  <c r="A35" i="8"/>
  <c r="A36" i="8"/>
  <c r="C36" i="8" s="1"/>
  <c r="A37" i="8"/>
  <c r="C37" i="8" s="1"/>
  <c r="D37" i="8" s="1"/>
  <c r="A38" i="8"/>
  <c r="C38" i="8" s="1"/>
  <c r="D38" i="8" s="1"/>
  <c r="A39" i="8"/>
  <c r="C39" i="8" s="1"/>
  <c r="D39" i="8" s="1"/>
  <c r="A40" i="8"/>
  <c r="C40" i="8" s="1"/>
  <c r="A41" i="8"/>
  <c r="A42" i="8"/>
  <c r="C42" i="8" s="1"/>
  <c r="D42" i="8" s="1"/>
  <c r="A43" i="8"/>
  <c r="C43" i="8" s="1"/>
  <c r="D43" i="8" s="1"/>
  <c r="A44" i="8"/>
  <c r="C44" i="8" s="1"/>
  <c r="A45" i="8"/>
  <c r="C45" i="8" s="1"/>
  <c r="D45" i="8" s="1"/>
  <c r="A46" i="8"/>
  <c r="C46" i="8" s="1"/>
  <c r="D46" i="8" s="1"/>
  <c r="A47" i="8"/>
  <c r="C47" i="8"/>
  <c r="D47" i="8" s="1"/>
  <c r="A48" i="8"/>
  <c r="C48" i="8" s="1"/>
  <c r="D48" i="8" s="1"/>
  <c r="A49" i="8"/>
  <c r="C49" i="8" s="1"/>
  <c r="D49" i="8" s="1"/>
  <c r="A50" i="8"/>
  <c r="C50" i="8" s="1"/>
  <c r="D50" i="8" s="1"/>
  <c r="A51" i="8"/>
  <c r="C51" i="8" s="1"/>
  <c r="D51" i="8" s="1"/>
  <c r="A34" i="8"/>
  <c r="H47" i="10"/>
  <c r="G47" i="10"/>
  <c r="I35" i="10"/>
  <c r="I36" i="10"/>
  <c r="I37" i="10"/>
  <c r="I38" i="10"/>
  <c r="I39" i="10"/>
  <c r="I40" i="10"/>
  <c r="I41" i="10"/>
  <c r="I42" i="10"/>
  <c r="I43" i="10"/>
  <c r="I44" i="10"/>
  <c r="I45" i="10"/>
  <c r="I46" i="10"/>
  <c r="I34" i="10"/>
  <c r="H56" i="10"/>
  <c r="H55" i="10"/>
  <c r="H54" i="10"/>
  <c r="H53" i="10"/>
  <c r="H52" i="10"/>
  <c r="E1" i="7"/>
  <c r="D1" i="7"/>
  <c r="Z405" i="7"/>
  <c r="AA405" i="7"/>
  <c r="Z405" i="1"/>
  <c r="AA405" i="1"/>
  <c r="H13" i="10"/>
  <c r="I13" i="10" s="1"/>
  <c r="H9" i="10"/>
  <c r="I9" i="10" s="1"/>
  <c r="B4" i="8"/>
  <c r="J4" i="7"/>
  <c r="K4" i="7"/>
  <c r="K5" i="7" s="1"/>
  <c r="L4" i="7"/>
  <c r="L5" i="7" s="1"/>
  <c r="L5" i="1"/>
  <c r="J5" i="1"/>
  <c r="H4" i="7"/>
  <c r="H5" i="7" s="1"/>
  <c r="I4" i="7"/>
  <c r="G4" i="7"/>
  <c r="Y405" i="7"/>
  <c r="D20" i="10" s="1"/>
  <c r="X405" i="7"/>
  <c r="H33" i="10" s="1"/>
  <c r="W405" i="7"/>
  <c r="G33" i="10" s="1"/>
  <c r="V405" i="7"/>
  <c r="U405" i="7"/>
  <c r="C20" i="8" s="1"/>
  <c r="T405" i="7"/>
  <c r="D18" i="8" s="1"/>
  <c r="C19" i="8" s="1"/>
  <c r="S405" i="7"/>
  <c r="C15" i="8" s="1"/>
  <c r="R405" i="7"/>
  <c r="C14" i="8" s="1"/>
  <c r="F154" i="8" s="1"/>
  <c r="Q405" i="7"/>
  <c r="C13" i="8" s="1"/>
  <c r="F151" i="8" s="1"/>
  <c r="P405" i="7"/>
  <c r="C12" i="8" s="1"/>
  <c r="F150" i="8" s="1"/>
  <c r="E405" i="7"/>
  <c r="E406" i="7" s="1"/>
  <c r="I5" i="1"/>
  <c r="H5" i="1"/>
  <c r="A49" i="4"/>
  <c r="B49" i="4"/>
  <c r="Y405" i="1"/>
  <c r="E20" i="10" s="1"/>
  <c r="E405" i="1"/>
  <c r="E406" i="1" s="1"/>
  <c r="P405" i="1"/>
  <c r="Q405" i="1"/>
  <c r="R405" i="1"/>
  <c r="S405" i="1"/>
  <c r="T405" i="1"/>
  <c r="U405" i="1"/>
  <c r="V405" i="1"/>
  <c r="W405" i="1"/>
  <c r="C6" i="8" s="1"/>
  <c r="F146" i="8" s="1"/>
  <c r="X405" i="1"/>
  <c r="C5" i="8" s="1"/>
  <c r="F147" i="8" s="1"/>
  <c r="C34" i="8" l="1"/>
  <c r="F152" i="8"/>
  <c r="C89" i="8"/>
  <c r="C151" i="8"/>
  <c r="C155" i="8"/>
  <c r="C154" i="8"/>
  <c r="D139" i="8"/>
  <c r="D133" i="8"/>
  <c r="C81" i="8"/>
  <c r="C83" i="8"/>
  <c r="D83" i="8" s="1"/>
  <c r="C65" i="8"/>
  <c r="D65" i="8" s="1"/>
  <c r="D98" i="8"/>
  <c r="C35" i="8"/>
  <c r="D82" i="8"/>
  <c r="C90" i="8"/>
  <c r="C141" i="8" s="1"/>
  <c r="C166" i="8" s="1"/>
  <c r="D61" i="8"/>
  <c r="D52" i="8"/>
  <c r="C21" i="8"/>
  <c r="C41" i="8"/>
  <c r="D41" i="8" s="1"/>
  <c r="J6" i="1"/>
  <c r="H6" i="1"/>
  <c r="K7" i="1"/>
  <c r="G6" i="1"/>
  <c r="C7" i="8"/>
  <c r="L6" i="1"/>
  <c r="F20" i="10"/>
  <c r="H20" i="10" s="1"/>
  <c r="I20" i="10" s="1"/>
  <c r="I6" i="1"/>
  <c r="C4" i="8"/>
  <c r="F145" i="8" s="1"/>
  <c r="F148" i="8" s="1"/>
  <c r="M150" i="12"/>
  <c r="M203" i="12"/>
  <c r="M204" i="12"/>
  <c r="AB5" i="1"/>
  <c r="M5" i="1"/>
  <c r="AD5" i="1" s="1"/>
  <c r="D22" i="8"/>
  <c r="C23" i="8" s="1"/>
  <c r="H6" i="7"/>
  <c r="C24" i="8"/>
  <c r="L6" i="7"/>
  <c r="H57" i="10"/>
  <c r="C25" i="8" s="1"/>
  <c r="F160" i="8" s="1"/>
  <c r="I47" i="10"/>
  <c r="H8" i="10"/>
  <c r="I8" i="10" s="1"/>
  <c r="H14" i="10"/>
  <c r="I11" i="10"/>
  <c r="I10" i="10"/>
  <c r="I7" i="10"/>
  <c r="M208" i="12"/>
  <c r="K6" i="7"/>
  <c r="I6" i="7"/>
  <c r="I5" i="7"/>
  <c r="J6" i="7"/>
  <c r="J5" i="7"/>
  <c r="G5" i="7"/>
  <c r="G6" i="7"/>
  <c r="F155" i="8" l="1"/>
  <c r="F156" i="8" s="1"/>
  <c r="I27" i="10"/>
  <c r="J20" i="10"/>
  <c r="C156" i="8"/>
  <c r="D90" i="8"/>
  <c r="C146" i="8"/>
  <c r="C150" i="8"/>
  <c r="C152" i="8" s="1"/>
  <c r="C147" i="8"/>
  <c r="D100" i="8"/>
  <c r="C145" i="8"/>
  <c r="D92" i="8"/>
  <c r="D89" i="8"/>
  <c r="C86" i="8"/>
  <c r="H7" i="1"/>
  <c r="G7" i="1"/>
  <c r="I7" i="1"/>
  <c r="J7" i="1"/>
  <c r="L7" i="1"/>
  <c r="L8" i="1"/>
  <c r="AB6" i="1"/>
  <c r="C9" i="8"/>
  <c r="M6" i="1"/>
  <c r="AD6" i="1" s="1"/>
  <c r="M151" i="12"/>
  <c r="D36" i="8"/>
  <c r="D91" i="8"/>
  <c r="G7" i="7"/>
  <c r="H7" i="7"/>
  <c r="I7" i="7"/>
  <c r="J7" i="7"/>
  <c r="L7" i="7"/>
  <c r="K7" i="7"/>
  <c r="I14" i="10"/>
  <c r="AD6" i="7"/>
  <c r="AB6" i="7"/>
  <c r="M6" i="7"/>
  <c r="AE6" i="7" s="1"/>
  <c r="AB5" i="7"/>
  <c r="AD5" i="7"/>
  <c r="M5" i="7"/>
  <c r="AE5" i="7" s="1"/>
  <c r="H27" i="10" l="1"/>
  <c r="H28" i="10" s="1"/>
  <c r="D16" i="8" s="1"/>
  <c r="D44" i="8"/>
  <c r="C165" i="8"/>
  <c r="C167" i="8" s="1"/>
  <c r="C148" i="8"/>
  <c r="D81" i="8"/>
  <c r="D141" i="8"/>
  <c r="D35" i="8"/>
  <c r="D40" i="8"/>
  <c r="D34" i="8"/>
  <c r="K8" i="1"/>
  <c r="G8" i="1"/>
  <c r="J8" i="1"/>
  <c r="M7" i="1"/>
  <c r="AD7" i="1" s="1"/>
  <c r="H8" i="1"/>
  <c r="I8" i="1"/>
  <c r="AB7" i="1"/>
  <c r="I9" i="1"/>
  <c r="M152" i="12"/>
  <c r="AD7" i="7"/>
  <c r="G8" i="7"/>
  <c r="J8" i="7"/>
  <c r="L8" i="7"/>
  <c r="H8" i="7"/>
  <c r="I8" i="7"/>
  <c r="K8" i="7"/>
  <c r="AB7" i="7"/>
  <c r="M7" i="7"/>
  <c r="AE7" i="7" s="1"/>
  <c r="C17" i="8" l="1"/>
  <c r="C158" i="8" s="1"/>
  <c r="C153" i="8"/>
  <c r="D86" i="8"/>
  <c r="G10" i="1"/>
  <c r="J9" i="1"/>
  <c r="M8" i="1"/>
  <c r="AD8" i="1" s="1"/>
  <c r="AB8" i="1"/>
  <c r="G9" i="1"/>
  <c r="L9" i="1"/>
  <c r="K9" i="1"/>
  <c r="H9" i="1"/>
  <c r="M153" i="12"/>
  <c r="AD8" i="7"/>
  <c r="G9" i="7"/>
  <c r="H9" i="7"/>
  <c r="I9" i="7"/>
  <c r="J9" i="7"/>
  <c r="L9" i="7"/>
  <c r="K9" i="7"/>
  <c r="M8" i="7"/>
  <c r="AE8" i="7" s="1"/>
  <c r="AB8" i="7"/>
  <c r="F158" i="8" l="1"/>
  <c r="F162" i="8" s="1"/>
  <c r="C28" i="8"/>
  <c r="C30" i="8" s="1"/>
  <c r="C157" i="8"/>
  <c r="D157" i="8" s="1"/>
  <c r="D153" i="8"/>
  <c r="L10" i="1"/>
  <c r="J10" i="1"/>
  <c r="H10" i="1"/>
  <c r="K10" i="1"/>
  <c r="I10" i="1"/>
  <c r="AB9" i="1"/>
  <c r="M9" i="1"/>
  <c r="AD9" i="1" s="1"/>
  <c r="M154" i="12"/>
  <c r="M155" i="12"/>
  <c r="M9" i="7"/>
  <c r="AE9" i="7" s="1"/>
  <c r="AD9" i="7"/>
  <c r="AB9" i="7"/>
  <c r="G10" i="7"/>
  <c r="J10" i="7"/>
  <c r="L10" i="7"/>
  <c r="H10" i="7"/>
  <c r="I10" i="7"/>
  <c r="K10" i="7"/>
  <c r="C160" i="8" l="1"/>
  <c r="D160" i="8" s="1"/>
  <c r="L11" i="1"/>
  <c r="K11" i="1"/>
  <c r="G11" i="1"/>
  <c r="H11" i="1"/>
  <c r="J11" i="1"/>
  <c r="I11" i="1"/>
  <c r="AB10" i="1"/>
  <c r="M10" i="1"/>
  <c r="AD10" i="1" s="1"/>
  <c r="J12" i="1"/>
  <c r="H12" i="1"/>
  <c r="I12" i="1"/>
  <c r="K12" i="1"/>
  <c r="G12" i="1"/>
  <c r="L12" i="1"/>
  <c r="M206" i="12"/>
  <c r="G11" i="7"/>
  <c r="H11" i="7"/>
  <c r="I11" i="7"/>
  <c r="J11" i="7"/>
  <c r="L11" i="7"/>
  <c r="K11" i="7"/>
  <c r="AB10" i="7"/>
  <c r="AD10" i="7"/>
  <c r="M10" i="7"/>
  <c r="AE10" i="7" s="1"/>
  <c r="M11" i="1" l="1"/>
  <c r="AD11" i="1" s="1"/>
  <c r="AB11" i="1"/>
  <c r="L13" i="1"/>
  <c r="J13" i="1"/>
  <c r="H13" i="1"/>
  <c r="I13" i="1"/>
  <c r="G13" i="1"/>
  <c r="K13" i="1"/>
  <c r="M12" i="1"/>
  <c r="AD12" i="1" s="1"/>
  <c r="AB12" i="1"/>
  <c r="L206" i="12"/>
  <c r="L51" i="10" s="1"/>
  <c r="G12" i="7"/>
  <c r="J12" i="7"/>
  <c r="L12" i="7"/>
  <c r="H12" i="7"/>
  <c r="I12" i="7"/>
  <c r="K12" i="7"/>
  <c r="AD11" i="7"/>
  <c r="M11" i="7"/>
  <c r="AE11" i="7" s="1"/>
  <c r="AB11" i="7"/>
  <c r="AB13" i="1" l="1"/>
  <c r="M13" i="1"/>
  <c r="AD13" i="1" s="1"/>
  <c r="L14" i="1"/>
  <c r="I14" i="1"/>
  <c r="H14" i="1"/>
  <c r="G14" i="1"/>
  <c r="J14" i="1"/>
  <c r="K14" i="1"/>
  <c r="AB12" i="7"/>
  <c r="G13" i="7"/>
  <c r="H13" i="7"/>
  <c r="I13" i="7"/>
  <c r="J13" i="7"/>
  <c r="L13" i="7"/>
  <c r="K13" i="7"/>
  <c r="M12" i="7"/>
  <c r="AE12" i="7" s="1"/>
  <c r="AD12" i="7"/>
  <c r="M14" i="1" l="1"/>
  <c r="AD14" i="1" s="1"/>
  <c r="AB14" i="1"/>
  <c r="J15" i="1"/>
  <c r="K15" i="1"/>
  <c r="I15" i="1"/>
  <c r="L15" i="1"/>
  <c r="G15" i="1"/>
  <c r="H15" i="1"/>
  <c r="AB13" i="7"/>
  <c r="M13" i="7"/>
  <c r="AE13" i="7" s="1"/>
  <c r="AD13" i="7"/>
  <c r="G14" i="7"/>
  <c r="J14" i="7"/>
  <c r="L14" i="7"/>
  <c r="H14" i="7"/>
  <c r="I14" i="7"/>
  <c r="K14" i="7"/>
  <c r="J16" i="1" l="1"/>
  <c r="G16" i="1"/>
  <c r="H16" i="1"/>
  <c r="K16" i="1"/>
  <c r="I16" i="1"/>
  <c r="L16" i="1"/>
  <c r="M15" i="1"/>
  <c r="AD15" i="1" s="1"/>
  <c r="AB15" i="1"/>
  <c r="G15" i="7"/>
  <c r="I15" i="7"/>
  <c r="J15" i="7"/>
  <c r="L15" i="7"/>
  <c r="K15" i="7"/>
  <c r="H15" i="7"/>
  <c r="AD14" i="7"/>
  <c r="M14" i="7"/>
  <c r="AE14" i="7" s="1"/>
  <c r="AB14" i="7"/>
  <c r="L17" i="1" l="1"/>
  <c r="I17" i="1"/>
  <c r="J17" i="1"/>
  <c r="H17" i="1"/>
  <c r="G17" i="1"/>
  <c r="K17" i="1"/>
  <c r="M16" i="1"/>
  <c r="AD16" i="1" s="1"/>
  <c r="AB16" i="1"/>
  <c r="AB15" i="7"/>
  <c r="G16" i="7"/>
  <c r="I16" i="7"/>
  <c r="J16" i="7"/>
  <c r="L16" i="7"/>
  <c r="H16" i="7"/>
  <c r="K16" i="7"/>
  <c r="M15" i="7"/>
  <c r="AE15" i="7" s="1"/>
  <c r="AD15" i="7"/>
  <c r="L18" i="1" l="1"/>
  <c r="I18" i="1"/>
  <c r="G18" i="1"/>
  <c r="J18" i="1"/>
  <c r="K18" i="1"/>
  <c r="H18" i="1"/>
  <c r="AB17" i="1"/>
  <c r="M17" i="1"/>
  <c r="AD17" i="1" s="1"/>
  <c r="AD16" i="7"/>
  <c r="G17" i="7"/>
  <c r="I17" i="7"/>
  <c r="J17" i="7"/>
  <c r="K17" i="7"/>
  <c r="L17" i="7"/>
  <c r="H17" i="7"/>
  <c r="M16" i="7"/>
  <c r="AE16" i="7" s="1"/>
  <c r="AB16" i="7"/>
  <c r="J19" i="1" l="1"/>
  <c r="H19" i="1"/>
  <c r="K19" i="1"/>
  <c r="L19" i="1"/>
  <c r="G19" i="1"/>
  <c r="I19" i="1"/>
  <c r="M18" i="1"/>
  <c r="AD18" i="1" s="1"/>
  <c r="AB18" i="1"/>
  <c r="AB17" i="7"/>
  <c r="G18" i="7"/>
  <c r="I18" i="7"/>
  <c r="J18" i="7"/>
  <c r="L18" i="7"/>
  <c r="H18" i="7"/>
  <c r="K18" i="7"/>
  <c r="M17" i="7"/>
  <c r="AE17" i="7" s="1"/>
  <c r="AD17" i="7"/>
  <c r="J20" i="1" l="1"/>
  <c r="G20" i="1"/>
  <c r="K20" i="1"/>
  <c r="L20" i="1"/>
  <c r="I20" i="1"/>
  <c r="H20" i="1"/>
  <c r="AB19" i="1"/>
  <c r="M19" i="1"/>
  <c r="AD19" i="1" s="1"/>
  <c r="G19" i="7"/>
  <c r="I19" i="7"/>
  <c r="J19" i="7"/>
  <c r="L19" i="7"/>
  <c r="K19" i="7"/>
  <c r="H19" i="7"/>
  <c r="AD18" i="7"/>
  <c r="AB18" i="7"/>
  <c r="M18" i="7"/>
  <c r="AE18" i="7" s="1"/>
  <c r="L21" i="1" l="1"/>
  <c r="H21" i="1"/>
  <c r="K21" i="1"/>
  <c r="I21" i="1"/>
  <c r="J21" i="1"/>
  <c r="G21" i="1"/>
  <c r="M20" i="1"/>
  <c r="AD20" i="1" s="1"/>
  <c r="AB20" i="1"/>
  <c r="G20" i="7"/>
  <c r="I20" i="7"/>
  <c r="J20" i="7"/>
  <c r="L20" i="7"/>
  <c r="H20" i="7"/>
  <c r="K20" i="7"/>
  <c r="AD19" i="7"/>
  <c r="AB19" i="7"/>
  <c r="M19" i="7"/>
  <c r="AE19" i="7" s="1"/>
  <c r="AB21" i="1" l="1"/>
  <c r="M21" i="1"/>
  <c r="AD21" i="1" s="1"/>
  <c r="L22" i="1"/>
  <c r="G22" i="1"/>
  <c r="H22" i="1"/>
  <c r="J22" i="1"/>
  <c r="K22" i="1"/>
  <c r="I22" i="1"/>
  <c r="AD20" i="7"/>
  <c r="G21" i="7"/>
  <c r="I21" i="7"/>
  <c r="J21" i="7"/>
  <c r="K21" i="7"/>
  <c r="L21" i="7"/>
  <c r="H21" i="7"/>
  <c r="AB20" i="7"/>
  <c r="M20" i="7"/>
  <c r="AE20" i="7" s="1"/>
  <c r="M22" i="1" l="1"/>
  <c r="AD22" i="1" s="1"/>
  <c r="AB22" i="1"/>
  <c r="J23" i="1"/>
  <c r="I23" i="1"/>
  <c r="K23" i="1"/>
  <c r="G23" i="1"/>
  <c r="L23" i="1"/>
  <c r="H23" i="1"/>
  <c r="AB21" i="7"/>
  <c r="G22" i="7"/>
  <c r="I22" i="7"/>
  <c r="J22" i="7"/>
  <c r="L22" i="7"/>
  <c r="H22" i="7"/>
  <c r="K22" i="7"/>
  <c r="AD21" i="7"/>
  <c r="M21" i="7"/>
  <c r="AE21" i="7" s="1"/>
  <c r="J24" i="1" l="1"/>
  <c r="G24" i="1"/>
  <c r="I24" i="1"/>
  <c r="K24" i="1"/>
  <c r="L24" i="1"/>
  <c r="H24" i="1"/>
  <c r="AB23" i="1"/>
  <c r="M23" i="1"/>
  <c r="AD23" i="1" s="1"/>
  <c r="G23" i="7"/>
  <c r="I23" i="7"/>
  <c r="J23" i="7"/>
  <c r="L23" i="7"/>
  <c r="K23" i="7"/>
  <c r="H23" i="7"/>
  <c r="M22" i="7"/>
  <c r="AE22" i="7" s="1"/>
  <c r="AD22" i="7"/>
  <c r="AB22" i="7"/>
  <c r="L25" i="1" l="1"/>
  <c r="H25" i="1"/>
  <c r="J25" i="1"/>
  <c r="I25" i="1"/>
  <c r="K25" i="1"/>
  <c r="G25" i="1"/>
  <c r="M24" i="1"/>
  <c r="AD24" i="1" s="1"/>
  <c r="AB24" i="1"/>
  <c r="AB23" i="7"/>
  <c r="G24" i="7"/>
  <c r="I24" i="7"/>
  <c r="J24" i="7"/>
  <c r="L24" i="7"/>
  <c r="H24" i="7"/>
  <c r="K24" i="7"/>
  <c r="AD23" i="7"/>
  <c r="M23" i="7"/>
  <c r="AE23" i="7" s="1"/>
  <c r="L26" i="1" l="1"/>
  <c r="I26" i="1"/>
  <c r="G26" i="1"/>
  <c r="K26" i="1"/>
  <c r="H26" i="1"/>
  <c r="J26" i="1"/>
  <c r="AB25" i="1"/>
  <c r="M25" i="1"/>
  <c r="AD25" i="1" s="1"/>
  <c r="AD24" i="7"/>
  <c r="G25" i="7"/>
  <c r="I25" i="7"/>
  <c r="J25" i="7"/>
  <c r="K25" i="7"/>
  <c r="L25" i="7"/>
  <c r="H25" i="7"/>
  <c r="AB24" i="7"/>
  <c r="M24" i="7"/>
  <c r="AE24" i="7" s="1"/>
  <c r="M26" i="1" l="1"/>
  <c r="AD26" i="1" s="1"/>
  <c r="AB26" i="1"/>
  <c r="J27" i="1"/>
  <c r="H27" i="1"/>
  <c r="K27" i="1"/>
  <c r="L27" i="1"/>
  <c r="I27" i="1"/>
  <c r="G27" i="1"/>
  <c r="J26" i="7"/>
  <c r="G26" i="7"/>
  <c r="I26" i="7"/>
  <c r="K26" i="7"/>
  <c r="H26" i="7"/>
  <c r="L26" i="7"/>
  <c r="AB25" i="7"/>
  <c r="AD25" i="7"/>
  <c r="M25" i="7"/>
  <c r="AE25" i="7" s="1"/>
  <c r="AB27" i="1" l="1"/>
  <c r="M27" i="1"/>
  <c r="AD27" i="1" s="1"/>
  <c r="J28" i="1"/>
  <c r="H28" i="1"/>
  <c r="K28" i="1"/>
  <c r="G28" i="1"/>
  <c r="I28" i="1"/>
  <c r="L28" i="1"/>
  <c r="M26" i="7"/>
  <c r="AE26" i="7" s="1"/>
  <c r="AD26" i="7"/>
  <c r="AB26" i="7"/>
  <c r="G27" i="7"/>
  <c r="J27" i="7"/>
  <c r="I27" i="7"/>
  <c r="L27" i="7"/>
  <c r="K27" i="7"/>
  <c r="H27" i="7"/>
  <c r="M28" i="1" l="1"/>
  <c r="AD28" i="1" s="1"/>
  <c r="AB28" i="1"/>
  <c r="J29" i="1"/>
  <c r="G29" i="1"/>
  <c r="I29" i="1"/>
  <c r="K29" i="1"/>
  <c r="H29" i="1"/>
  <c r="L29" i="1"/>
  <c r="M27" i="7"/>
  <c r="AE27" i="7" s="1"/>
  <c r="AB27" i="7"/>
  <c r="AD27" i="7"/>
  <c r="H28" i="7"/>
  <c r="J28" i="7"/>
  <c r="L28" i="7"/>
  <c r="G28" i="7"/>
  <c r="K28" i="7"/>
  <c r="I28" i="7"/>
  <c r="AB29" i="1" l="1"/>
  <c r="M29" i="1"/>
  <c r="AD29" i="1" s="1"/>
  <c r="H30" i="1"/>
  <c r="J30" i="1"/>
  <c r="I30" i="1"/>
  <c r="K30" i="1"/>
  <c r="L30" i="1"/>
  <c r="G30" i="1"/>
  <c r="K29" i="7"/>
  <c r="H29" i="7"/>
  <c r="I29" i="7"/>
  <c r="L29" i="7"/>
  <c r="G29" i="7"/>
  <c r="J29" i="7"/>
  <c r="AB28" i="7"/>
  <c r="AD28" i="7"/>
  <c r="M28" i="7"/>
  <c r="AE28" i="7" s="1"/>
  <c r="K31" i="1" l="1"/>
  <c r="H31" i="1"/>
  <c r="G31" i="1"/>
  <c r="I31" i="1"/>
  <c r="L31" i="1"/>
  <c r="J31" i="1"/>
  <c r="M30" i="1"/>
  <c r="AD30" i="1" s="1"/>
  <c r="AB30" i="1"/>
  <c r="AD29" i="7"/>
  <c r="AB29" i="7"/>
  <c r="M29" i="7"/>
  <c r="AE29" i="7" s="1"/>
  <c r="L30" i="7"/>
  <c r="I30" i="7"/>
  <c r="K30" i="7"/>
  <c r="J30" i="7"/>
  <c r="G30" i="7"/>
  <c r="H30" i="7"/>
  <c r="AB31" i="1" l="1"/>
  <c r="M31" i="1"/>
  <c r="AD31" i="1" s="1"/>
  <c r="H32" i="1"/>
  <c r="K32" i="1"/>
  <c r="I32" i="1"/>
  <c r="L32" i="1"/>
  <c r="J32" i="1"/>
  <c r="G32" i="1"/>
  <c r="H31" i="7"/>
  <c r="I31" i="7"/>
  <c r="L31" i="7"/>
  <c r="J31" i="7"/>
  <c r="G31" i="7"/>
  <c r="K31" i="7"/>
  <c r="AD30" i="7"/>
  <c r="M30" i="7"/>
  <c r="AE30" i="7" s="1"/>
  <c r="AB30" i="7"/>
  <c r="M32" i="1" l="1"/>
  <c r="AD32" i="1" s="1"/>
  <c r="AB32" i="1"/>
  <c r="J33" i="1"/>
  <c r="H33" i="1"/>
  <c r="L33" i="1"/>
  <c r="G33" i="1"/>
  <c r="I33" i="1"/>
  <c r="K33" i="1"/>
  <c r="L32" i="7"/>
  <c r="G32" i="7"/>
  <c r="K32" i="7"/>
  <c r="I32" i="7"/>
  <c r="J32" i="7"/>
  <c r="H32" i="7"/>
  <c r="AD31" i="7"/>
  <c r="AB31" i="7"/>
  <c r="M31" i="7"/>
  <c r="AE31" i="7" s="1"/>
  <c r="AB33" i="1" l="1"/>
  <c r="M33" i="1"/>
  <c r="AD33" i="1" s="1"/>
  <c r="K34" i="1"/>
  <c r="G34" i="1"/>
  <c r="L34" i="1"/>
  <c r="I34" i="1"/>
  <c r="J34" i="1"/>
  <c r="H34" i="1"/>
  <c r="H33" i="7"/>
  <c r="I33" i="7"/>
  <c r="L33" i="7"/>
  <c r="J33" i="7"/>
  <c r="K33" i="7"/>
  <c r="G33" i="7"/>
  <c r="AD32" i="7"/>
  <c r="M32" i="7"/>
  <c r="AE32" i="7" s="1"/>
  <c r="AB32" i="7"/>
  <c r="K35" i="1" l="1"/>
  <c r="H35" i="1"/>
  <c r="L35" i="1"/>
  <c r="G35" i="1"/>
  <c r="J35" i="1"/>
  <c r="I35" i="1"/>
  <c r="M34" i="1"/>
  <c r="AD34" i="1" s="1"/>
  <c r="AB34" i="1"/>
  <c r="M33" i="7"/>
  <c r="AE33" i="7" s="1"/>
  <c r="AD33" i="7"/>
  <c r="AB33" i="7"/>
  <c r="L34" i="7"/>
  <c r="H34" i="7"/>
  <c r="G34" i="7"/>
  <c r="I34" i="7"/>
  <c r="J34" i="7"/>
  <c r="K34" i="7"/>
  <c r="AB35" i="1" l="1"/>
  <c r="M35" i="1"/>
  <c r="AD35" i="1" s="1"/>
  <c r="G36" i="1"/>
  <c r="J36" i="1"/>
  <c r="H36" i="1"/>
  <c r="K36" i="1"/>
  <c r="L36" i="1"/>
  <c r="I36" i="1"/>
  <c r="AD34" i="7"/>
  <c r="M34" i="7"/>
  <c r="AE34" i="7" s="1"/>
  <c r="AB34" i="7"/>
  <c r="L35" i="7"/>
  <c r="G35" i="7"/>
  <c r="J35" i="7"/>
  <c r="I35" i="7"/>
  <c r="K35" i="7"/>
  <c r="H35" i="7"/>
  <c r="M36" i="1" l="1"/>
  <c r="AD36" i="1" s="1"/>
  <c r="AB36" i="1"/>
  <c r="K37" i="1"/>
  <c r="G37" i="1"/>
  <c r="I37" i="1"/>
  <c r="L37" i="1"/>
  <c r="J37" i="1"/>
  <c r="H37" i="1"/>
  <c r="G36" i="7"/>
  <c r="J36" i="7"/>
  <c r="L36" i="7"/>
  <c r="K36" i="7"/>
  <c r="I36" i="7"/>
  <c r="H36" i="7"/>
  <c r="AB35" i="7"/>
  <c r="AD35" i="7"/>
  <c r="M35" i="7"/>
  <c r="AE35" i="7" s="1"/>
  <c r="I38" i="1" l="1"/>
  <c r="H38" i="1"/>
  <c r="J38" i="1"/>
  <c r="G38" i="1"/>
  <c r="L38" i="1"/>
  <c r="K38" i="1"/>
  <c r="AB37" i="1"/>
  <c r="M37" i="1"/>
  <c r="AD37" i="1" s="1"/>
  <c r="L37" i="7"/>
  <c r="H37" i="7"/>
  <c r="I37" i="7"/>
  <c r="G37" i="7"/>
  <c r="J37" i="7"/>
  <c r="K37" i="7"/>
  <c r="AB36" i="7"/>
  <c r="AD36" i="7"/>
  <c r="M36" i="7"/>
  <c r="AE36" i="7" s="1"/>
  <c r="M38" i="1" l="1"/>
  <c r="AD38" i="1" s="1"/>
  <c r="AB38" i="1"/>
  <c r="K39" i="1"/>
  <c r="H39" i="1"/>
  <c r="L39" i="1"/>
  <c r="I39" i="1"/>
  <c r="J39" i="1"/>
  <c r="G39" i="1"/>
  <c r="H38" i="7"/>
  <c r="J38" i="7"/>
  <c r="L38" i="7"/>
  <c r="G38" i="7"/>
  <c r="K38" i="7"/>
  <c r="I38" i="7"/>
  <c r="AB37" i="7"/>
  <c r="M37" i="7"/>
  <c r="AE37" i="7" s="1"/>
  <c r="AD37" i="7"/>
  <c r="K40" i="1" l="1"/>
  <c r="I40" i="1"/>
  <c r="G40" i="1"/>
  <c r="L40" i="1"/>
  <c r="J40" i="1"/>
  <c r="H40" i="1"/>
  <c r="AB39" i="1"/>
  <c r="M39" i="1"/>
  <c r="AD39" i="1" s="1"/>
  <c r="H39" i="7"/>
  <c r="I39" i="7"/>
  <c r="G39" i="7"/>
  <c r="J39" i="7"/>
  <c r="L39" i="7"/>
  <c r="K39" i="7"/>
  <c r="AD38" i="7"/>
  <c r="AB38" i="7"/>
  <c r="M38" i="7"/>
  <c r="AE38" i="7" s="1"/>
  <c r="AB40" i="1" l="1"/>
  <c r="M40" i="1"/>
  <c r="AD40" i="1" s="1"/>
  <c r="K41" i="1"/>
  <c r="L41" i="1"/>
  <c r="I41" i="1"/>
  <c r="J41" i="1"/>
  <c r="H41" i="1"/>
  <c r="G41" i="1"/>
  <c r="AD39" i="7"/>
  <c r="AB39" i="7"/>
  <c r="M39" i="7"/>
  <c r="AE39" i="7" s="1"/>
  <c r="H40" i="7"/>
  <c r="J40" i="7"/>
  <c r="L40" i="7"/>
  <c r="I40" i="7"/>
  <c r="G40" i="7"/>
  <c r="K40" i="7"/>
  <c r="J42" i="1" l="1"/>
  <c r="G42" i="1"/>
  <c r="K42" i="1"/>
  <c r="L42" i="1"/>
  <c r="I42" i="1"/>
  <c r="H42" i="1"/>
  <c r="M41" i="1"/>
  <c r="AD41" i="1" s="1"/>
  <c r="AB41" i="1"/>
  <c r="AD40" i="7"/>
  <c r="M40" i="7"/>
  <c r="AE40" i="7" s="1"/>
  <c r="AB40" i="7"/>
  <c r="H41" i="7"/>
  <c r="I41" i="7"/>
  <c r="L41" i="7"/>
  <c r="G41" i="7"/>
  <c r="J41" i="7"/>
  <c r="K41" i="7"/>
  <c r="M42" i="1" l="1"/>
  <c r="AD42" i="1" s="1"/>
  <c r="AB42" i="1"/>
  <c r="L43" i="1"/>
  <c r="G43" i="1"/>
  <c r="K43" i="1"/>
  <c r="I43" i="1"/>
  <c r="J43" i="1"/>
  <c r="H43" i="1"/>
  <c r="M41" i="7"/>
  <c r="AE41" i="7" s="1"/>
  <c r="AD41" i="7"/>
  <c r="AB41" i="7"/>
  <c r="H42" i="7"/>
  <c r="J42" i="7"/>
  <c r="L42" i="7"/>
  <c r="G42" i="7"/>
  <c r="I42" i="7"/>
  <c r="K42" i="7"/>
  <c r="M43" i="1" l="1"/>
  <c r="AD43" i="1" s="1"/>
  <c r="AB43" i="1"/>
  <c r="K44" i="1"/>
  <c r="G44" i="1"/>
  <c r="J44" i="1"/>
  <c r="I44" i="1"/>
  <c r="L44" i="1"/>
  <c r="H44" i="1"/>
  <c r="H43" i="7"/>
  <c r="J43" i="7"/>
  <c r="G43" i="7"/>
  <c r="I43" i="7"/>
  <c r="K43" i="7"/>
  <c r="L43" i="7"/>
  <c r="AD42" i="7"/>
  <c r="M42" i="7"/>
  <c r="AE42" i="7" s="1"/>
  <c r="AB42" i="7"/>
  <c r="M44" i="1" l="1"/>
  <c r="AD44" i="1" s="1"/>
  <c r="AB44" i="1"/>
  <c r="K45" i="1"/>
  <c r="H45" i="1"/>
  <c r="I45" i="1"/>
  <c r="J45" i="1"/>
  <c r="G45" i="1"/>
  <c r="L45" i="1"/>
  <c r="H44" i="7"/>
  <c r="J44" i="7"/>
  <c r="G44" i="7"/>
  <c r="I44" i="7"/>
  <c r="K44" i="7"/>
  <c r="L44" i="7"/>
  <c r="M43" i="7"/>
  <c r="AE43" i="7" s="1"/>
  <c r="AB43" i="7"/>
  <c r="AD43" i="7"/>
  <c r="AB45" i="1" l="1"/>
  <c r="M45" i="1"/>
  <c r="AD45" i="1" s="1"/>
  <c r="J46" i="1"/>
  <c r="I46" i="1"/>
  <c r="G46" i="1"/>
  <c r="L46" i="1"/>
  <c r="H46" i="1"/>
  <c r="K46" i="1"/>
  <c r="AB44" i="7"/>
  <c r="M44" i="7"/>
  <c r="AE44" i="7" s="1"/>
  <c r="AD44" i="7"/>
  <c r="H45" i="7"/>
  <c r="G45" i="7"/>
  <c r="I45" i="7"/>
  <c r="L45" i="7"/>
  <c r="K45" i="7"/>
  <c r="J45" i="7"/>
  <c r="AB46" i="1" l="1"/>
  <c r="M46" i="1"/>
  <c r="AD46" i="1" s="1"/>
  <c r="L47" i="1"/>
  <c r="H47" i="1"/>
  <c r="J47" i="1"/>
  <c r="G47" i="1"/>
  <c r="I47" i="1"/>
  <c r="K47" i="1"/>
  <c r="H46" i="7"/>
  <c r="G46" i="7"/>
  <c r="J46" i="7"/>
  <c r="K46" i="7"/>
  <c r="I46" i="7"/>
  <c r="L46" i="7"/>
  <c r="AD45" i="7"/>
  <c r="M45" i="7"/>
  <c r="AE45" i="7" s="1"/>
  <c r="AB45" i="7"/>
  <c r="AB47" i="1" l="1"/>
  <c r="M47" i="1"/>
  <c r="AD47" i="1" s="1"/>
  <c r="K48" i="1"/>
  <c r="G48" i="1"/>
  <c r="H48" i="1"/>
  <c r="L48" i="1"/>
  <c r="I48" i="1"/>
  <c r="J48" i="1"/>
  <c r="J47" i="7"/>
  <c r="I47" i="7"/>
  <c r="H47" i="7"/>
  <c r="G47" i="7"/>
  <c r="L47" i="7"/>
  <c r="K47" i="7"/>
  <c r="AB46" i="7"/>
  <c r="M46" i="7"/>
  <c r="AE46" i="7" s="1"/>
  <c r="AD46" i="7"/>
  <c r="K49" i="1" l="1"/>
  <c r="G49" i="1"/>
  <c r="L49" i="1"/>
  <c r="I49" i="1"/>
  <c r="J49" i="1"/>
  <c r="H49" i="1"/>
  <c r="M48" i="1"/>
  <c r="AD48" i="1" s="1"/>
  <c r="AB48" i="1"/>
  <c r="I48" i="7"/>
  <c r="L48" i="7"/>
  <c r="H48" i="7"/>
  <c r="G48" i="7"/>
  <c r="J48" i="7"/>
  <c r="K48" i="7"/>
  <c r="M47" i="7"/>
  <c r="AE47" i="7" s="1"/>
  <c r="AD47" i="7"/>
  <c r="AB47" i="7"/>
  <c r="J50" i="1" l="1"/>
  <c r="G50" i="1"/>
  <c r="K50" i="1"/>
  <c r="L50" i="1"/>
  <c r="H50" i="1"/>
  <c r="I50" i="1"/>
  <c r="M49" i="1"/>
  <c r="AD49" i="1" s="1"/>
  <c r="AB49" i="1"/>
  <c r="AB48" i="7"/>
  <c r="M48" i="7"/>
  <c r="AE48" i="7" s="1"/>
  <c r="AD48" i="7"/>
  <c r="I49" i="7"/>
  <c r="L49" i="7"/>
  <c r="G49" i="7"/>
  <c r="J49" i="7"/>
  <c r="H49" i="7"/>
  <c r="K49" i="7"/>
  <c r="L51" i="1" l="1"/>
  <c r="I51" i="1"/>
  <c r="K51" i="1"/>
  <c r="G51" i="1"/>
  <c r="J51" i="1"/>
  <c r="H51" i="1"/>
  <c r="M50" i="1"/>
  <c r="AD50" i="1" s="1"/>
  <c r="AB50" i="1"/>
  <c r="I50" i="7"/>
  <c r="H50" i="7"/>
  <c r="J50" i="7"/>
  <c r="G50" i="7"/>
  <c r="L50" i="7"/>
  <c r="K50" i="7"/>
  <c r="AB49" i="7"/>
  <c r="M49" i="7"/>
  <c r="AE49" i="7" s="1"/>
  <c r="AD49" i="7"/>
  <c r="M51" i="1" l="1"/>
  <c r="AD51" i="1" s="1"/>
  <c r="AB51" i="1"/>
  <c r="K52" i="1"/>
  <c r="H52" i="1"/>
  <c r="J52" i="1"/>
  <c r="I52" i="1"/>
  <c r="L52" i="1"/>
  <c r="G52" i="1"/>
  <c r="I51" i="7"/>
  <c r="J51" i="7"/>
  <c r="K51" i="7"/>
  <c r="L51" i="7"/>
  <c r="G51" i="7"/>
  <c r="H51" i="7"/>
  <c r="AB50" i="7"/>
  <c r="M50" i="7"/>
  <c r="AE50" i="7" s="1"/>
  <c r="AD50" i="7"/>
  <c r="K53" i="1" l="1"/>
  <c r="H53" i="1"/>
  <c r="I53" i="1"/>
  <c r="L53" i="1"/>
  <c r="J53" i="1"/>
  <c r="G53" i="1"/>
  <c r="M52" i="1"/>
  <c r="AD52" i="1" s="1"/>
  <c r="AB52" i="1"/>
  <c r="I52" i="7"/>
  <c r="L52" i="7"/>
  <c r="H52" i="7"/>
  <c r="G52" i="7"/>
  <c r="J52" i="7"/>
  <c r="K52" i="7"/>
  <c r="M51" i="7"/>
  <c r="AE51" i="7" s="1"/>
  <c r="AB51" i="7"/>
  <c r="AD51" i="7"/>
  <c r="AB53" i="1" l="1"/>
  <c r="M53" i="1"/>
  <c r="AD53" i="1" s="1"/>
  <c r="J54" i="1"/>
  <c r="H54" i="1"/>
  <c r="I54" i="1"/>
  <c r="K54" i="1"/>
  <c r="L54" i="1"/>
  <c r="G54" i="1"/>
  <c r="M52" i="7"/>
  <c r="AE52" i="7" s="1"/>
  <c r="AD52" i="7"/>
  <c r="AB52" i="7"/>
  <c r="I53" i="7"/>
  <c r="L53" i="7"/>
  <c r="K53" i="7"/>
  <c r="H53" i="7"/>
  <c r="G53" i="7"/>
  <c r="J53" i="7"/>
  <c r="L55" i="1" l="1"/>
  <c r="H55" i="1"/>
  <c r="I55" i="1"/>
  <c r="J55" i="1"/>
  <c r="K55" i="1"/>
  <c r="G55" i="1"/>
  <c r="AB54" i="1"/>
  <c r="M54" i="1"/>
  <c r="AD54" i="1" s="1"/>
  <c r="M53" i="7"/>
  <c r="AE53" i="7" s="1"/>
  <c r="AD53" i="7"/>
  <c r="AB53" i="7"/>
  <c r="I54" i="7"/>
  <c r="H54" i="7"/>
  <c r="J54" i="7"/>
  <c r="G54" i="7"/>
  <c r="L54" i="7"/>
  <c r="K54" i="7"/>
  <c r="M55" i="1" l="1"/>
  <c r="AD55" i="1" s="1"/>
  <c r="AB55" i="1"/>
  <c r="K56" i="1"/>
  <c r="L56" i="1"/>
  <c r="G56" i="1"/>
  <c r="I56" i="1"/>
  <c r="H56" i="1"/>
  <c r="J56" i="1"/>
  <c r="AB54" i="7"/>
  <c r="M54" i="7"/>
  <c r="AE54" i="7" s="1"/>
  <c r="AD54" i="7"/>
  <c r="L55" i="7"/>
  <c r="J55" i="7"/>
  <c r="G55" i="7"/>
  <c r="K55" i="7"/>
  <c r="H55" i="7"/>
  <c r="I55" i="7"/>
  <c r="AB56" i="1" l="1"/>
  <c r="M56" i="1"/>
  <c r="AD56" i="1" s="1"/>
  <c r="K57" i="1"/>
  <c r="H57" i="1"/>
  <c r="I57" i="1"/>
  <c r="J57" i="1"/>
  <c r="G57" i="1"/>
  <c r="L57" i="1"/>
  <c r="I56" i="7"/>
  <c r="L56" i="7"/>
  <c r="H56" i="7"/>
  <c r="G56" i="7"/>
  <c r="J56" i="7"/>
  <c r="K56" i="7"/>
  <c r="AB55" i="7"/>
  <c r="M55" i="7"/>
  <c r="AE55" i="7" s="1"/>
  <c r="AD55" i="7"/>
  <c r="J58" i="1" l="1"/>
  <c r="L58" i="1"/>
  <c r="I58" i="1"/>
  <c r="K58" i="1"/>
  <c r="H58" i="1"/>
  <c r="G58" i="1"/>
  <c r="M57" i="1"/>
  <c r="AD57" i="1" s="1"/>
  <c r="AB57" i="1"/>
  <c r="I57" i="7"/>
  <c r="L57" i="7"/>
  <c r="H57" i="7"/>
  <c r="K57" i="7"/>
  <c r="G57" i="7"/>
  <c r="J57" i="7"/>
  <c r="M56" i="7"/>
  <c r="AE56" i="7" s="1"/>
  <c r="AD56" i="7"/>
  <c r="AB56" i="7"/>
  <c r="AB58" i="1" l="1"/>
  <c r="M58" i="1"/>
  <c r="AD58" i="1" s="1"/>
  <c r="L59" i="1"/>
  <c r="G59" i="1"/>
  <c r="H59" i="1"/>
  <c r="J59" i="1"/>
  <c r="K59" i="1"/>
  <c r="I59" i="1"/>
  <c r="I58" i="7"/>
  <c r="H58" i="7"/>
  <c r="J58" i="7"/>
  <c r="L58" i="7"/>
  <c r="G58" i="7"/>
  <c r="K58" i="7"/>
  <c r="AB57" i="7"/>
  <c r="M57" i="7"/>
  <c r="AE57" i="7" s="1"/>
  <c r="AD57" i="7"/>
  <c r="M59" i="1" l="1"/>
  <c r="AD59" i="1" s="1"/>
  <c r="AB59" i="1"/>
  <c r="K60" i="1"/>
  <c r="I60" i="1"/>
  <c r="L60" i="1"/>
  <c r="H60" i="1"/>
  <c r="G60" i="1"/>
  <c r="J60" i="1"/>
  <c r="I59" i="7"/>
  <c r="J59" i="7"/>
  <c r="G59" i="7"/>
  <c r="K59" i="7"/>
  <c r="H59" i="7"/>
  <c r="L59" i="7"/>
  <c r="AD58" i="7"/>
  <c r="M58" i="7"/>
  <c r="AE58" i="7" s="1"/>
  <c r="AB58" i="7"/>
  <c r="AB60" i="1" l="1"/>
  <c r="M60" i="1"/>
  <c r="AD60" i="1" s="1"/>
  <c r="K61" i="1"/>
  <c r="H61" i="1"/>
  <c r="J61" i="1"/>
  <c r="G61" i="1"/>
  <c r="I61" i="1"/>
  <c r="L61" i="1"/>
  <c r="I60" i="7"/>
  <c r="L60" i="7"/>
  <c r="J60" i="7"/>
  <c r="K60" i="7"/>
  <c r="H60" i="7"/>
  <c r="G60" i="7"/>
  <c r="M59" i="7"/>
  <c r="AE59" i="7" s="1"/>
  <c r="AD59" i="7"/>
  <c r="AB59" i="7"/>
  <c r="M61" i="1" l="1"/>
  <c r="AD61" i="1" s="1"/>
  <c r="AB61" i="1"/>
  <c r="J62" i="1"/>
  <c r="H62" i="1"/>
  <c r="K62" i="1"/>
  <c r="L62" i="1"/>
  <c r="G62" i="1"/>
  <c r="I62" i="1"/>
  <c r="M60" i="7"/>
  <c r="AE60" i="7" s="1"/>
  <c r="AB60" i="7"/>
  <c r="AD60" i="7"/>
  <c r="I61" i="7"/>
  <c r="L61" i="7"/>
  <c r="H61" i="7"/>
  <c r="G61" i="7"/>
  <c r="J61" i="7"/>
  <c r="K61" i="7"/>
  <c r="I63" i="1" l="1"/>
  <c r="J63" i="1"/>
  <c r="G63" i="1"/>
  <c r="K63" i="1"/>
  <c r="H63" i="1"/>
  <c r="L63" i="1"/>
  <c r="AB62" i="1"/>
  <c r="M62" i="1"/>
  <c r="AD62" i="1" s="1"/>
  <c r="M61" i="7"/>
  <c r="AE61" i="7" s="1"/>
  <c r="AD61" i="7"/>
  <c r="AB61" i="7"/>
  <c r="I62" i="7"/>
  <c r="H62" i="7"/>
  <c r="J62" i="7"/>
  <c r="G62" i="7"/>
  <c r="L62" i="7"/>
  <c r="K62" i="7"/>
  <c r="M63" i="1" l="1"/>
  <c r="AD63" i="1" s="1"/>
  <c r="AB63" i="1"/>
  <c r="L64" i="1"/>
  <c r="I64" i="1"/>
  <c r="K64" i="1"/>
  <c r="G64" i="1"/>
  <c r="J64" i="1"/>
  <c r="H64" i="1"/>
  <c r="AB62" i="7"/>
  <c r="M62" i="7"/>
  <c r="AE62" i="7" s="1"/>
  <c r="AD62" i="7"/>
  <c r="L63" i="7"/>
  <c r="K63" i="7"/>
  <c r="I63" i="7"/>
  <c r="G63" i="7"/>
  <c r="H63" i="7"/>
  <c r="J63" i="7"/>
  <c r="I65" i="1" l="1"/>
  <c r="L65" i="1"/>
  <c r="G65" i="1"/>
  <c r="J65" i="1"/>
  <c r="K65" i="1"/>
  <c r="H65" i="1"/>
  <c r="AB64" i="1"/>
  <c r="M64" i="1"/>
  <c r="AD64" i="1" s="1"/>
  <c r="M63" i="7"/>
  <c r="AE63" i="7" s="1"/>
  <c r="AD63" i="7"/>
  <c r="AB63" i="7"/>
  <c r="I64" i="7"/>
  <c r="L64" i="7"/>
  <c r="J64" i="7"/>
  <c r="K64" i="7"/>
  <c r="H64" i="7"/>
  <c r="G64" i="7"/>
  <c r="M65" i="1" l="1"/>
  <c r="AD65" i="1" s="1"/>
  <c r="AB65" i="1"/>
  <c r="K66" i="1"/>
  <c r="H66" i="1"/>
  <c r="J66" i="1"/>
  <c r="I66" i="1"/>
  <c r="L66" i="1"/>
  <c r="G66" i="1"/>
  <c r="M64" i="7"/>
  <c r="AE64" i="7" s="1"/>
  <c r="AB64" i="7"/>
  <c r="AD64" i="7"/>
  <c r="I65" i="7"/>
  <c r="L65" i="7"/>
  <c r="H65" i="7"/>
  <c r="J65" i="7"/>
  <c r="K65" i="7"/>
  <c r="G65" i="7"/>
  <c r="K67" i="1" l="1"/>
  <c r="H67" i="1"/>
  <c r="L67" i="1"/>
  <c r="I67" i="1"/>
  <c r="J67" i="1"/>
  <c r="G67" i="1"/>
  <c r="AB66" i="1"/>
  <c r="M66" i="1"/>
  <c r="AD66" i="1" s="1"/>
  <c r="I66" i="7"/>
  <c r="H66" i="7"/>
  <c r="J66" i="7"/>
  <c r="G66" i="7"/>
  <c r="L66" i="7"/>
  <c r="K66" i="7"/>
  <c r="M65" i="7"/>
  <c r="AE65" i="7" s="1"/>
  <c r="AD65" i="7"/>
  <c r="AB65" i="7"/>
  <c r="G68" i="1" l="1"/>
  <c r="K68" i="1"/>
  <c r="H68" i="1"/>
  <c r="L68" i="1"/>
  <c r="I68" i="1"/>
  <c r="J68" i="1"/>
  <c r="AB67" i="1"/>
  <c r="M67" i="1"/>
  <c r="AD67" i="1" s="1"/>
  <c r="I67" i="7"/>
  <c r="J67" i="7"/>
  <c r="L67" i="7"/>
  <c r="G67" i="7"/>
  <c r="H67" i="7"/>
  <c r="K67" i="7"/>
  <c r="M66" i="7"/>
  <c r="AE66" i="7" s="1"/>
  <c r="AD66" i="7"/>
  <c r="AB66" i="7"/>
  <c r="K69" i="1" l="1"/>
  <c r="H69" i="1"/>
  <c r="J69" i="1"/>
  <c r="I69" i="1"/>
  <c r="L69" i="1"/>
  <c r="G69" i="1"/>
  <c r="M68" i="1"/>
  <c r="AD68" i="1" s="1"/>
  <c r="AB68" i="1"/>
  <c r="M67" i="7"/>
  <c r="AE67" i="7" s="1"/>
  <c r="AB67" i="7"/>
  <c r="AD67" i="7"/>
  <c r="I68" i="7"/>
  <c r="L68" i="7"/>
  <c r="H68" i="7"/>
  <c r="G68" i="7"/>
  <c r="K68" i="7"/>
  <c r="J68" i="7"/>
  <c r="M69" i="1" l="1"/>
  <c r="AD69" i="1" s="1"/>
  <c r="AB69" i="1"/>
  <c r="J70" i="1"/>
  <c r="I70" i="1"/>
  <c r="K70" i="1"/>
  <c r="L70" i="1"/>
  <c r="H70" i="1"/>
  <c r="G70" i="1"/>
  <c r="J69" i="7"/>
  <c r="G69" i="7"/>
  <c r="I69" i="7"/>
  <c r="L69" i="7"/>
  <c r="H69" i="7"/>
  <c r="K69" i="7"/>
  <c r="AB68" i="7"/>
  <c r="M68" i="7"/>
  <c r="AE68" i="7" s="1"/>
  <c r="AD68" i="7"/>
  <c r="AB70" i="1" l="1"/>
  <c r="M70" i="1"/>
  <c r="AD70" i="1" s="1"/>
  <c r="K71" i="1"/>
  <c r="G71" i="1"/>
  <c r="H71" i="1"/>
  <c r="L71" i="1"/>
  <c r="J71" i="1"/>
  <c r="I71" i="1"/>
  <c r="H70" i="7"/>
  <c r="J70" i="7"/>
  <c r="I70" i="7"/>
  <c r="K70" i="7"/>
  <c r="L70" i="7"/>
  <c r="G70" i="7"/>
  <c r="AD69" i="7"/>
  <c r="AB69" i="7"/>
  <c r="M69" i="7"/>
  <c r="AE69" i="7" s="1"/>
  <c r="M71" i="1" l="1"/>
  <c r="AD71" i="1" s="1"/>
  <c r="AB71" i="1"/>
  <c r="J72" i="1"/>
  <c r="I72" i="1"/>
  <c r="K72" i="1"/>
  <c r="H72" i="1"/>
  <c r="G72" i="1"/>
  <c r="L72" i="1"/>
  <c r="M70" i="7"/>
  <c r="AE70" i="7" s="1"/>
  <c r="AB70" i="7"/>
  <c r="AD70" i="7"/>
  <c r="H71" i="7"/>
  <c r="G71" i="7"/>
  <c r="I71" i="7"/>
  <c r="K71" i="7"/>
  <c r="J71" i="7"/>
  <c r="L71" i="7"/>
  <c r="L73" i="1" l="1"/>
  <c r="G73" i="1"/>
  <c r="I73" i="1"/>
  <c r="K73" i="1"/>
  <c r="H73" i="1"/>
  <c r="J73" i="1"/>
  <c r="AB72" i="1"/>
  <c r="M72" i="1"/>
  <c r="AD72" i="1" s="1"/>
  <c r="G72" i="7"/>
  <c r="H72" i="7"/>
  <c r="J72" i="7"/>
  <c r="L72" i="7"/>
  <c r="K72" i="7"/>
  <c r="I72" i="7"/>
  <c r="AD71" i="7"/>
  <c r="M71" i="7"/>
  <c r="AE71" i="7" s="1"/>
  <c r="AB71" i="7"/>
  <c r="K74" i="1" l="1"/>
  <c r="H74" i="1"/>
  <c r="L74" i="1"/>
  <c r="J74" i="1"/>
  <c r="G74" i="1"/>
  <c r="I74" i="1"/>
  <c r="M73" i="1"/>
  <c r="AD73" i="1" s="1"/>
  <c r="AB73" i="1"/>
  <c r="K73" i="7"/>
  <c r="G73" i="7"/>
  <c r="J73" i="7"/>
  <c r="H73" i="7"/>
  <c r="L73" i="7"/>
  <c r="I73" i="7"/>
  <c r="AD72" i="7"/>
  <c r="AB72" i="7"/>
  <c r="M72" i="7"/>
  <c r="AE72" i="7" s="1"/>
  <c r="K75" i="1" l="1"/>
  <c r="I75" i="1"/>
  <c r="H75" i="1"/>
  <c r="G75" i="1"/>
  <c r="L75" i="1"/>
  <c r="J75" i="1"/>
  <c r="AB74" i="1"/>
  <c r="M74" i="1"/>
  <c r="AD74" i="1" s="1"/>
  <c r="AD73" i="7"/>
  <c r="M73" i="7"/>
  <c r="AE73" i="7" s="1"/>
  <c r="AB73" i="7"/>
  <c r="K74" i="7"/>
  <c r="H74" i="7"/>
  <c r="L74" i="7"/>
  <c r="J74" i="7"/>
  <c r="I74" i="7"/>
  <c r="G74" i="7"/>
  <c r="M75" i="1" l="1"/>
  <c r="AD75" i="1" s="1"/>
  <c r="AB75" i="1"/>
  <c r="J76" i="1"/>
  <c r="G76" i="1"/>
  <c r="K76" i="1"/>
  <c r="H76" i="1"/>
  <c r="I76" i="1"/>
  <c r="L76" i="1"/>
  <c r="J75" i="7"/>
  <c r="L75" i="7"/>
  <c r="H75" i="7"/>
  <c r="K75" i="7"/>
  <c r="I75" i="7"/>
  <c r="G75" i="7"/>
  <c r="AB74" i="7"/>
  <c r="AD74" i="7"/>
  <c r="M74" i="7"/>
  <c r="AE74" i="7" s="1"/>
  <c r="AB76" i="1" l="1"/>
  <c r="M76" i="1"/>
  <c r="AD76" i="1" s="1"/>
  <c r="L77" i="1"/>
  <c r="G77" i="1"/>
  <c r="H77" i="1"/>
  <c r="K77" i="1"/>
  <c r="J77" i="1"/>
  <c r="I77" i="1"/>
  <c r="H76" i="7"/>
  <c r="L76" i="7"/>
  <c r="I76" i="7"/>
  <c r="G76" i="7"/>
  <c r="J76" i="7"/>
  <c r="K76" i="7"/>
  <c r="AB75" i="7"/>
  <c r="AD75" i="7"/>
  <c r="M75" i="7"/>
  <c r="AE75" i="7" s="1"/>
  <c r="AB77" i="1" l="1"/>
  <c r="M77" i="1"/>
  <c r="AD77" i="1" s="1"/>
  <c r="K78" i="1"/>
  <c r="I78" i="1"/>
  <c r="L78" i="1"/>
  <c r="H78" i="1"/>
  <c r="J78" i="1"/>
  <c r="G78" i="1"/>
  <c r="J77" i="7"/>
  <c r="I77" i="7"/>
  <c r="L77" i="7"/>
  <c r="G77" i="7"/>
  <c r="K77" i="7"/>
  <c r="H77" i="7"/>
  <c r="M76" i="7"/>
  <c r="AE76" i="7" s="1"/>
  <c r="AD76" i="7"/>
  <c r="AB76" i="7"/>
  <c r="AB78" i="1" l="1"/>
  <c r="M78" i="1"/>
  <c r="AD78" i="1" s="1"/>
  <c r="K79" i="1"/>
  <c r="I79" i="1"/>
  <c r="G79" i="1"/>
  <c r="L79" i="1"/>
  <c r="J79" i="1"/>
  <c r="H79" i="1"/>
  <c r="AD77" i="7"/>
  <c r="M77" i="7"/>
  <c r="AE77" i="7" s="1"/>
  <c r="AB77" i="7"/>
  <c r="H78" i="7"/>
  <c r="L78" i="7"/>
  <c r="G78" i="7"/>
  <c r="J78" i="7"/>
  <c r="I78" i="7"/>
  <c r="K78" i="7"/>
  <c r="J80" i="1" l="1"/>
  <c r="I80" i="1"/>
  <c r="K80" i="1"/>
  <c r="G80" i="1"/>
  <c r="H80" i="1"/>
  <c r="L80" i="1"/>
  <c r="M79" i="1"/>
  <c r="AD79" i="1" s="1"/>
  <c r="AB79" i="1"/>
  <c r="J79" i="7"/>
  <c r="L79" i="7"/>
  <c r="H79" i="7"/>
  <c r="G79" i="7"/>
  <c r="K79" i="7"/>
  <c r="I79" i="7"/>
  <c r="M78" i="7"/>
  <c r="AE78" i="7" s="1"/>
  <c r="AB78" i="7"/>
  <c r="AD78" i="7"/>
  <c r="AB80" i="1" l="1"/>
  <c r="M80" i="1"/>
  <c r="AD80" i="1" s="1"/>
  <c r="L81" i="1"/>
  <c r="H81" i="1"/>
  <c r="K81" i="1"/>
  <c r="G81" i="1"/>
  <c r="I81" i="1"/>
  <c r="J81" i="1"/>
  <c r="H80" i="7"/>
  <c r="L80" i="7"/>
  <c r="G80" i="7"/>
  <c r="J80" i="7"/>
  <c r="I80" i="7"/>
  <c r="K80" i="7"/>
  <c r="AD79" i="7"/>
  <c r="AB79" i="7"/>
  <c r="M79" i="7"/>
  <c r="AE79" i="7" s="1"/>
  <c r="M81" i="1" l="1"/>
  <c r="AD81" i="1" s="1"/>
  <c r="AB81" i="1"/>
  <c r="K82" i="1"/>
  <c r="H82" i="1"/>
  <c r="L82" i="1"/>
  <c r="J82" i="1"/>
  <c r="I82" i="1"/>
  <c r="G82" i="1"/>
  <c r="M80" i="7"/>
  <c r="AE80" i="7" s="1"/>
  <c r="AB80" i="7"/>
  <c r="AD80" i="7"/>
  <c r="J81" i="7"/>
  <c r="G81" i="7"/>
  <c r="I81" i="7"/>
  <c r="L81" i="7"/>
  <c r="H81" i="7"/>
  <c r="K81" i="7"/>
  <c r="K83" i="1" l="1"/>
  <c r="G83" i="1"/>
  <c r="H83" i="1"/>
  <c r="I83" i="1"/>
  <c r="L83" i="1"/>
  <c r="J83" i="1"/>
  <c r="AB82" i="1"/>
  <c r="M82" i="1"/>
  <c r="AD82" i="1" s="1"/>
  <c r="AB81" i="7"/>
  <c r="AD81" i="7"/>
  <c r="M81" i="7"/>
  <c r="AE81" i="7" s="1"/>
  <c r="H82" i="7"/>
  <c r="J82" i="7"/>
  <c r="I82" i="7"/>
  <c r="K82" i="7"/>
  <c r="G82" i="7"/>
  <c r="L82" i="7"/>
  <c r="J84" i="1" l="1"/>
  <c r="I84" i="1"/>
  <c r="K84" i="1"/>
  <c r="H84" i="1"/>
  <c r="G84" i="1"/>
  <c r="L84" i="1"/>
  <c r="M83" i="1"/>
  <c r="AD83" i="1" s="1"/>
  <c r="AB83" i="1"/>
  <c r="J83" i="7"/>
  <c r="H83" i="7"/>
  <c r="I83" i="7"/>
  <c r="K83" i="7"/>
  <c r="G83" i="7"/>
  <c r="L83" i="7"/>
  <c r="M82" i="7"/>
  <c r="AE82" i="7" s="1"/>
  <c r="AD82" i="7"/>
  <c r="AB82" i="7"/>
  <c r="L85" i="1" l="1"/>
  <c r="G85" i="1"/>
  <c r="H85" i="1"/>
  <c r="K85" i="1"/>
  <c r="J85" i="1"/>
  <c r="I85" i="1"/>
  <c r="AB84" i="1"/>
  <c r="M84" i="1"/>
  <c r="AD84" i="1" s="1"/>
  <c r="AD83" i="7"/>
  <c r="M83" i="7"/>
  <c r="AE83" i="7" s="1"/>
  <c r="AB83" i="7"/>
  <c r="H84" i="7"/>
  <c r="L84" i="7"/>
  <c r="I84" i="7"/>
  <c r="G84" i="7"/>
  <c r="J84" i="7"/>
  <c r="K84" i="7"/>
  <c r="M85" i="1" l="1"/>
  <c r="AD85" i="1" s="1"/>
  <c r="AB85" i="1"/>
  <c r="K86" i="1"/>
  <c r="H86" i="1"/>
  <c r="L86" i="1"/>
  <c r="J86" i="1"/>
  <c r="G86" i="1"/>
  <c r="I86" i="1"/>
  <c r="M84" i="7"/>
  <c r="AE84" i="7" s="1"/>
  <c r="AD84" i="7"/>
  <c r="AB84" i="7"/>
  <c r="J85" i="7"/>
  <c r="I85" i="7"/>
  <c r="G85" i="7"/>
  <c r="K85" i="7"/>
  <c r="L85" i="7"/>
  <c r="H85" i="7"/>
  <c r="K87" i="1" l="1"/>
  <c r="G87" i="1"/>
  <c r="H87" i="1"/>
  <c r="I87" i="1"/>
  <c r="L87" i="1"/>
  <c r="J87" i="1"/>
  <c r="AB86" i="1"/>
  <c r="M86" i="1"/>
  <c r="AD86" i="1" s="1"/>
  <c r="M85" i="7"/>
  <c r="AE85" i="7" s="1"/>
  <c r="AD85" i="7"/>
  <c r="AB85" i="7"/>
  <c r="H86" i="7"/>
  <c r="J86" i="7"/>
  <c r="G86" i="7"/>
  <c r="I86" i="7"/>
  <c r="L86" i="7"/>
  <c r="K86" i="7"/>
  <c r="M87" i="1" l="1"/>
  <c r="AD87" i="1" s="1"/>
  <c r="AB87" i="1"/>
  <c r="J88" i="1"/>
  <c r="G88" i="1"/>
  <c r="K88" i="1"/>
  <c r="I88" i="1"/>
  <c r="H88" i="1"/>
  <c r="L88" i="1"/>
  <c r="J87" i="7"/>
  <c r="H87" i="7"/>
  <c r="K87" i="7"/>
  <c r="L87" i="7"/>
  <c r="I87" i="7"/>
  <c r="G87" i="7"/>
  <c r="AD86" i="7"/>
  <c r="M86" i="7"/>
  <c r="AE86" i="7" s="1"/>
  <c r="AB86" i="7"/>
  <c r="AB88" i="1" l="1"/>
  <c r="M88" i="1"/>
  <c r="AD88" i="1" s="1"/>
  <c r="L89" i="1"/>
  <c r="H89" i="1"/>
  <c r="I89" i="1"/>
  <c r="K89" i="1"/>
  <c r="G89" i="1"/>
  <c r="J89" i="1"/>
  <c r="M87" i="7"/>
  <c r="AE87" i="7" s="1"/>
  <c r="AB87" i="7"/>
  <c r="AD87" i="7"/>
  <c r="H88" i="7"/>
  <c r="J88" i="7"/>
  <c r="I88" i="7"/>
  <c r="G88" i="7"/>
  <c r="L88" i="7"/>
  <c r="K88" i="7"/>
  <c r="K90" i="1" l="1"/>
  <c r="I90" i="1"/>
  <c r="L90" i="1"/>
  <c r="G90" i="1"/>
  <c r="J90" i="1"/>
  <c r="H90" i="1"/>
  <c r="M89" i="1"/>
  <c r="AD89" i="1" s="1"/>
  <c r="AB89" i="1"/>
  <c r="M88" i="7"/>
  <c r="AE88" i="7" s="1"/>
  <c r="AB88" i="7"/>
  <c r="AD88" i="7"/>
  <c r="J89" i="7"/>
  <c r="I89" i="7"/>
  <c r="G89" i="7"/>
  <c r="L89" i="7"/>
  <c r="H89" i="7"/>
  <c r="K89" i="7"/>
  <c r="AB90" i="1" l="1"/>
  <c r="M90" i="1"/>
  <c r="AD90" i="1" s="1"/>
  <c r="K91" i="1"/>
  <c r="I91" i="1"/>
  <c r="H91" i="1"/>
  <c r="L91" i="1"/>
  <c r="J91" i="1"/>
  <c r="G91" i="1"/>
  <c r="M89" i="7"/>
  <c r="AE89" i="7" s="1"/>
  <c r="AD89" i="7"/>
  <c r="AB89" i="7"/>
  <c r="H90" i="7"/>
  <c r="J90" i="7"/>
  <c r="K90" i="7"/>
  <c r="I90" i="7"/>
  <c r="G90" i="7"/>
  <c r="L90" i="7"/>
  <c r="M91" i="1" l="1"/>
  <c r="AD91" i="1" s="1"/>
  <c r="AB91" i="1"/>
  <c r="J92" i="1"/>
  <c r="H92" i="1"/>
  <c r="K92" i="1"/>
  <c r="G92" i="1"/>
  <c r="I92" i="1"/>
  <c r="L92" i="1"/>
  <c r="J91" i="7"/>
  <c r="H91" i="7"/>
  <c r="K91" i="7"/>
  <c r="L91" i="7"/>
  <c r="I91" i="7"/>
  <c r="G91" i="7"/>
  <c r="M90" i="7"/>
  <c r="AE90" i="7" s="1"/>
  <c r="AD90" i="7"/>
  <c r="AB90" i="7"/>
  <c r="AB92" i="1" l="1"/>
  <c r="M92" i="1"/>
  <c r="AD92" i="1" s="1"/>
  <c r="L93" i="1"/>
  <c r="I93" i="1"/>
  <c r="K93" i="1"/>
  <c r="G93" i="1"/>
  <c r="J93" i="1"/>
  <c r="H93" i="1"/>
  <c r="H92" i="7"/>
  <c r="J92" i="7"/>
  <c r="L92" i="7"/>
  <c r="I92" i="7"/>
  <c r="G92" i="7"/>
  <c r="K92" i="7"/>
  <c r="M91" i="7"/>
  <c r="AE91" i="7" s="1"/>
  <c r="AB91" i="7"/>
  <c r="AD91" i="7"/>
  <c r="K94" i="1" l="1"/>
  <c r="I94" i="1"/>
  <c r="L94" i="1"/>
  <c r="G94" i="1"/>
  <c r="J94" i="1"/>
  <c r="H94" i="1"/>
  <c r="M93" i="1"/>
  <c r="AD93" i="1" s="1"/>
  <c r="AB93" i="1"/>
  <c r="AB92" i="7"/>
  <c r="M92" i="7"/>
  <c r="AE92" i="7" s="1"/>
  <c r="AD92" i="7"/>
  <c r="J93" i="7"/>
  <c r="G93" i="7"/>
  <c r="L93" i="7"/>
  <c r="I93" i="7"/>
  <c r="H93" i="7"/>
  <c r="K93" i="7"/>
  <c r="AB94" i="1" l="1"/>
  <c r="M94" i="1"/>
  <c r="AD94" i="1" s="1"/>
  <c r="K95" i="1"/>
  <c r="I95" i="1"/>
  <c r="H95" i="1"/>
  <c r="G95" i="1"/>
  <c r="L95" i="1"/>
  <c r="J95" i="1"/>
  <c r="M93" i="7"/>
  <c r="AE93" i="7" s="1"/>
  <c r="AD93" i="7"/>
  <c r="AB93" i="7"/>
  <c r="H94" i="7"/>
  <c r="J94" i="7"/>
  <c r="G94" i="7"/>
  <c r="L94" i="7"/>
  <c r="I94" i="7"/>
  <c r="K94" i="7"/>
  <c r="M95" i="1" l="1"/>
  <c r="AD95" i="1" s="1"/>
  <c r="AB95" i="1"/>
  <c r="J96" i="1"/>
  <c r="I96" i="1"/>
  <c r="L96" i="1"/>
  <c r="K96" i="1"/>
  <c r="H96" i="1"/>
  <c r="G96" i="1"/>
  <c r="J95" i="7"/>
  <c r="G95" i="7"/>
  <c r="H95" i="7"/>
  <c r="K95" i="7"/>
  <c r="I95" i="7"/>
  <c r="L95" i="7"/>
  <c r="M94" i="7"/>
  <c r="AE94" i="7" s="1"/>
  <c r="AB94" i="7"/>
  <c r="AD94" i="7"/>
  <c r="M96" i="1" l="1"/>
  <c r="AD96" i="1" s="1"/>
  <c r="AB96" i="1"/>
  <c r="L97" i="1"/>
  <c r="G97" i="1"/>
  <c r="H97" i="1"/>
  <c r="J97" i="1"/>
  <c r="K97" i="1"/>
  <c r="I97" i="1"/>
  <c r="M95" i="7"/>
  <c r="AE95" i="7" s="1"/>
  <c r="AD95" i="7"/>
  <c r="AB95" i="7"/>
  <c r="H96" i="7"/>
  <c r="J96" i="7"/>
  <c r="I96" i="7"/>
  <c r="L96" i="7"/>
  <c r="K96" i="7"/>
  <c r="G96" i="7"/>
  <c r="AB97" i="1" l="1"/>
  <c r="M97" i="1"/>
  <c r="AD97" i="1" s="1"/>
  <c r="K98" i="1"/>
  <c r="H98" i="1"/>
  <c r="G98" i="1"/>
  <c r="I98" i="1"/>
  <c r="L98" i="1"/>
  <c r="J98" i="1"/>
  <c r="M96" i="7"/>
  <c r="AE96" i="7" s="1"/>
  <c r="AD96" i="7"/>
  <c r="AB96" i="7"/>
  <c r="J97" i="7"/>
  <c r="I97" i="7"/>
  <c r="G97" i="7"/>
  <c r="H97" i="7"/>
  <c r="K97" i="7"/>
  <c r="L97" i="7"/>
  <c r="J99" i="1" l="1"/>
  <c r="G99" i="1"/>
  <c r="L99" i="1"/>
  <c r="I99" i="1"/>
  <c r="K99" i="1"/>
  <c r="H99" i="1"/>
  <c r="AB98" i="1"/>
  <c r="M98" i="1"/>
  <c r="AD98" i="1" s="1"/>
  <c r="AD97" i="7"/>
  <c r="AB97" i="7"/>
  <c r="M97" i="7"/>
  <c r="AE97" i="7" s="1"/>
  <c r="H98" i="7"/>
  <c r="J98" i="7"/>
  <c r="G98" i="7"/>
  <c r="K98" i="7"/>
  <c r="I98" i="7"/>
  <c r="L98" i="7"/>
  <c r="J100" i="1" l="1"/>
  <c r="I100" i="1"/>
  <c r="H100" i="1"/>
  <c r="K100" i="1"/>
  <c r="G100" i="1"/>
  <c r="L100" i="1"/>
  <c r="AB99" i="1"/>
  <c r="M99" i="1"/>
  <c r="AD99" i="1" s="1"/>
  <c r="J99" i="7"/>
  <c r="I99" i="7"/>
  <c r="G99" i="7"/>
  <c r="H99" i="7"/>
  <c r="K99" i="7"/>
  <c r="L99" i="7"/>
  <c r="AD98" i="7"/>
  <c r="M98" i="7"/>
  <c r="AE98" i="7" s="1"/>
  <c r="AB98" i="7"/>
  <c r="L101" i="1" l="1"/>
  <c r="G101" i="1"/>
  <c r="J101" i="1"/>
  <c r="I101" i="1"/>
  <c r="K101" i="1"/>
  <c r="H101" i="1"/>
  <c r="M100" i="1"/>
  <c r="AD100" i="1" s="1"/>
  <c r="AB100" i="1"/>
  <c r="M99" i="7"/>
  <c r="AE99" i="7" s="1"/>
  <c r="AB99" i="7"/>
  <c r="AD99" i="7"/>
  <c r="H100" i="7"/>
  <c r="J100" i="7"/>
  <c r="I100" i="7"/>
  <c r="L100" i="7"/>
  <c r="K100" i="7"/>
  <c r="G100" i="7"/>
  <c r="K102" i="1" l="1"/>
  <c r="J102" i="1"/>
  <c r="I102" i="1"/>
  <c r="L102" i="1"/>
  <c r="H102" i="1"/>
  <c r="G102" i="1"/>
  <c r="M101" i="1"/>
  <c r="AD101" i="1" s="1"/>
  <c r="AB101" i="1"/>
  <c r="M100" i="7"/>
  <c r="AE100" i="7" s="1"/>
  <c r="AD100" i="7"/>
  <c r="AB100" i="7"/>
  <c r="J101" i="7"/>
  <c r="H101" i="7"/>
  <c r="G101" i="7"/>
  <c r="I101" i="7"/>
  <c r="K101" i="7"/>
  <c r="L101" i="7"/>
  <c r="M102" i="1" l="1"/>
  <c r="AD102" i="1" s="1"/>
  <c r="AB102" i="1"/>
  <c r="J103" i="1"/>
  <c r="K103" i="1"/>
  <c r="I103" i="1"/>
  <c r="G103" i="1"/>
  <c r="H103" i="1"/>
  <c r="L103" i="1"/>
  <c r="M101" i="7"/>
  <c r="AE101" i="7" s="1"/>
  <c r="AB101" i="7"/>
  <c r="AD101" i="7"/>
  <c r="H102" i="7"/>
  <c r="J102" i="7"/>
  <c r="I102" i="7"/>
  <c r="K102" i="7"/>
  <c r="L102" i="7"/>
  <c r="G102" i="7"/>
  <c r="J104" i="1" l="1"/>
  <c r="G104" i="1"/>
  <c r="K104" i="1"/>
  <c r="H104" i="1"/>
  <c r="I104" i="1"/>
  <c r="L104" i="1"/>
  <c r="M103" i="1"/>
  <c r="AD103" i="1" s="1"/>
  <c r="AB103" i="1"/>
  <c r="AB102" i="7"/>
  <c r="M102" i="7"/>
  <c r="AE102" i="7" s="1"/>
  <c r="AD102" i="7"/>
  <c r="J103" i="7"/>
  <c r="H103" i="7"/>
  <c r="K103" i="7"/>
  <c r="L103" i="7"/>
  <c r="G103" i="7"/>
  <c r="I103" i="7"/>
  <c r="K105" i="1" l="1"/>
  <c r="I105" i="1"/>
  <c r="G105" i="1"/>
  <c r="H105" i="1"/>
  <c r="J105" i="1"/>
  <c r="L105" i="1"/>
  <c r="M104" i="1"/>
  <c r="AD104" i="1" s="1"/>
  <c r="AB104" i="1"/>
  <c r="M103" i="7"/>
  <c r="AE103" i="7" s="1"/>
  <c r="AB103" i="7"/>
  <c r="AD103" i="7"/>
  <c r="H104" i="7"/>
  <c r="J104" i="7"/>
  <c r="L104" i="7"/>
  <c r="G104" i="7"/>
  <c r="I104" i="7"/>
  <c r="K104" i="7"/>
  <c r="K106" i="1" l="1"/>
  <c r="G106" i="1"/>
  <c r="H106" i="1"/>
  <c r="I106" i="1"/>
  <c r="J106" i="1"/>
  <c r="L106" i="1"/>
  <c r="AB105" i="1"/>
  <c r="M105" i="1"/>
  <c r="AD105" i="1" s="1"/>
  <c r="J105" i="7"/>
  <c r="H105" i="7"/>
  <c r="I105" i="7"/>
  <c r="K105" i="7"/>
  <c r="L105" i="7"/>
  <c r="G105" i="7"/>
  <c r="M104" i="7"/>
  <c r="AE104" i="7" s="1"/>
  <c r="AD104" i="7"/>
  <c r="AB104" i="7"/>
  <c r="J107" i="1" l="1"/>
  <c r="G107" i="1"/>
  <c r="L107" i="1"/>
  <c r="H107" i="1"/>
  <c r="K107" i="1"/>
  <c r="I107" i="1"/>
  <c r="AB106" i="1"/>
  <c r="M106" i="1"/>
  <c r="AD106" i="1" s="1"/>
  <c r="J106" i="7"/>
  <c r="H106" i="7"/>
  <c r="G106" i="7"/>
  <c r="I106" i="7"/>
  <c r="K106" i="7"/>
  <c r="L106" i="7"/>
  <c r="M105" i="7"/>
  <c r="AE105" i="7" s="1"/>
  <c r="AB105" i="7"/>
  <c r="AD105" i="7"/>
  <c r="AB107" i="1" l="1"/>
  <c r="M107" i="1"/>
  <c r="AD107" i="1" s="1"/>
  <c r="J108" i="1"/>
  <c r="G108" i="1"/>
  <c r="K108" i="1"/>
  <c r="I108" i="1"/>
  <c r="L108" i="1"/>
  <c r="H108" i="1"/>
  <c r="M106" i="7"/>
  <c r="AE106" i="7" s="1"/>
  <c r="AD106" i="7"/>
  <c r="AB106" i="7"/>
  <c r="J107" i="7"/>
  <c r="L107" i="7"/>
  <c r="H107" i="7"/>
  <c r="I107" i="7"/>
  <c r="G107" i="7"/>
  <c r="K107" i="7"/>
  <c r="L109" i="1" l="1"/>
  <c r="J109" i="1"/>
  <c r="I109" i="1"/>
  <c r="K109" i="1"/>
  <c r="G109" i="1"/>
  <c r="H109" i="1"/>
  <c r="M108" i="1"/>
  <c r="AD108" i="1" s="1"/>
  <c r="AB108" i="1"/>
  <c r="AD107" i="7"/>
  <c r="M107" i="7"/>
  <c r="AE107" i="7" s="1"/>
  <c r="AB107" i="7"/>
  <c r="J108" i="7"/>
  <c r="G108" i="7"/>
  <c r="I108" i="7"/>
  <c r="H108" i="7"/>
  <c r="K108" i="7"/>
  <c r="L108" i="7"/>
  <c r="K110" i="1" l="1"/>
  <c r="I110" i="1"/>
  <c r="J110" i="1"/>
  <c r="H110" i="1"/>
  <c r="L110" i="1"/>
  <c r="G110" i="1"/>
  <c r="M109" i="1"/>
  <c r="AD109" i="1" s="1"/>
  <c r="AB109" i="1"/>
  <c r="G109" i="7"/>
  <c r="I109" i="7"/>
  <c r="L109" i="7"/>
  <c r="K109" i="7"/>
  <c r="J109" i="7"/>
  <c r="H109" i="7"/>
  <c r="AD108" i="7"/>
  <c r="M108" i="7"/>
  <c r="AE108" i="7" s="1"/>
  <c r="AB108" i="7"/>
  <c r="M110" i="1" l="1"/>
  <c r="AD110" i="1" s="1"/>
  <c r="AB110" i="1"/>
  <c r="K111" i="1"/>
  <c r="H111" i="1"/>
  <c r="J111" i="1"/>
  <c r="G111" i="1"/>
  <c r="I111" i="1"/>
  <c r="L111" i="1"/>
  <c r="J110" i="7"/>
  <c r="L110" i="7"/>
  <c r="H110" i="7"/>
  <c r="G110" i="7"/>
  <c r="I110" i="7"/>
  <c r="K110" i="7"/>
  <c r="AD109" i="7"/>
  <c r="M109" i="7"/>
  <c r="AE109" i="7" s="1"/>
  <c r="AB109" i="7"/>
  <c r="L112" i="1" l="1"/>
  <c r="K112" i="1"/>
  <c r="I112" i="1"/>
  <c r="J112" i="1"/>
  <c r="G112" i="1"/>
  <c r="H112" i="1"/>
  <c r="M111" i="1"/>
  <c r="AD111" i="1" s="1"/>
  <c r="AB111" i="1"/>
  <c r="H111" i="7"/>
  <c r="G111" i="7"/>
  <c r="I111" i="7"/>
  <c r="L111" i="7"/>
  <c r="K111" i="7"/>
  <c r="J111" i="7"/>
  <c r="AB110" i="7"/>
  <c r="AD110" i="7"/>
  <c r="M110" i="7"/>
  <c r="AE110" i="7" s="1"/>
  <c r="M112" i="1" l="1"/>
  <c r="AD112" i="1" s="1"/>
  <c r="AB112" i="1"/>
  <c r="K113" i="1"/>
  <c r="I113" i="1"/>
  <c r="G113" i="1"/>
  <c r="J113" i="1"/>
  <c r="L113" i="1"/>
  <c r="H113" i="1"/>
  <c r="AD111" i="7"/>
  <c r="AB111" i="7"/>
  <c r="M111" i="7"/>
  <c r="AE111" i="7" s="1"/>
  <c r="J112" i="7"/>
  <c r="K112" i="7"/>
  <c r="G112" i="7"/>
  <c r="I112" i="7"/>
  <c r="H112" i="7"/>
  <c r="L112" i="7"/>
  <c r="K114" i="1" l="1"/>
  <c r="G114" i="1"/>
  <c r="H114" i="1"/>
  <c r="L114" i="1"/>
  <c r="J114" i="1"/>
  <c r="I114" i="1"/>
  <c r="AB113" i="1"/>
  <c r="M113" i="1"/>
  <c r="AD113" i="1" s="1"/>
  <c r="H113" i="7"/>
  <c r="G113" i="7"/>
  <c r="I113" i="7"/>
  <c r="K113" i="7"/>
  <c r="L113" i="7"/>
  <c r="J113" i="7"/>
  <c r="AB112" i="7"/>
  <c r="M112" i="7"/>
  <c r="AE112" i="7" s="1"/>
  <c r="AD112" i="7"/>
  <c r="J115" i="1" l="1"/>
  <c r="K115" i="1"/>
  <c r="G115" i="1"/>
  <c r="L115" i="1"/>
  <c r="I115" i="1"/>
  <c r="H115" i="1"/>
  <c r="M114" i="1"/>
  <c r="AD114" i="1" s="1"/>
  <c r="AB114" i="1"/>
  <c r="AD113" i="7"/>
  <c r="M113" i="7"/>
  <c r="AE113" i="7" s="1"/>
  <c r="AB113" i="7"/>
  <c r="J114" i="7"/>
  <c r="G114" i="7"/>
  <c r="K114" i="7"/>
  <c r="L114" i="7"/>
  <c r="I114" i="7"/>
  <c r="H114" i="7"/>
  <c r="AB115" i="1" l="1"/>
  <c r="M115" i="1"/>
  <c r="AD115" i="1" s="1"/>
  <c r="I116" i="1"/>
  <c r="K116" i="1"/>
  <c r="H116" i="1"/>
  <c r="G116" i="1"/>
  <c r="L116" i="1"/>
  <c r="J116" i="1"/>
  <c r="AB114" i="7"/>
  <c r="M114" i="7"/>
  <c r="AE114" i="7" s="1"/>
  <c r="AD114" i="7"/>
  <c r="H115" i="7"/>
  <c r="G115" i="7"/>
  <c r="I115" i="7"/>
  <c r="L115" i="7"/>
  <c r="J115" i="7"/>
  <c r="K115" i="7"/>
  <c r="K117" i="1" l="1"/>
  <c r="H117" i="1"/>
  <c r="L117" i="1"/>
  <c r="I117" i="1"/>
  <c r="J117" i="1"/>
  <c r="G117" i="1"/>
  <c r="M116" i="1"/>
  <c r="AD116" i="1" s="1"/>
  <c r="AB116" i="1"/>
  <c r="J116" i="7"/>
  <c r="K116" i="7"/>
  <c r="G116" i="7"/>
  <c r="I116" i="7"/>
  <c r="L116" i="7"/>
  <c r="H116" i="7"/>
  <c r="AD115" i="7"/>
  <c r="AB115" i="7"/>
  <c r="M115" i="7"/>
  <c r="AE115" i="7" s="1"/>
  <c r="AB117" i="1" l="1"/>
  <c r="M117" i="1"/>
  <c r="AD117" i="1" s="1"/>
  <c r="K118" i="1"/>
  <c r="I118" i="1"/>
  <c r="J118" i="1"/>
  <c r="G118" i="1"/>
  <c r="L118" i="1"/>
  <c r="H118" i="1"/>
  <c r="AD116" i="7"/>
  <c r="M116" i="7"/>
  <c r="AE116" i="7" s="1"/>
  <c r="AB116" i="7"/>
  <c r="G117" i="7"/>
  <c r="I117" i="7"/>
  <c r="K117" i="7"/>
  <c r="L117" i="7"/>
  <c r="J117" i="7"/>
  <c r="H117" i="7"/>
  <c r="M118" i="1" l="1"/>
  <c r="AD118" i="1" s="1"/>
  <c r="AB118" i="1"/>
  <c r="J119" i="1"/>
  <c r="G119" i="1"/>
  <c r="K119" i="1"/>
  <c r="L119" i="1"/>
  <c r="H119" i="1"/>
  <c r="I119" i="1"/>
  <c r="AB117" i="7"/>
  <c r="AD117" i="7"/>
  <c r="M117" i="7"/>
  <c r="AE117" i="7" s="1"/>
  <c r="J118" i="7"/>
  <c r="G118" i="7"/>
  <c r="I118" i="7"/>
  <c r="K118" i="7"/>
  <c r="L118" i="7"/>
  <c r="H118" i="7"/>
  <c r="AB119" i="1" l="1"/>
  <c r="M119" i="1"/>
  <c r="AD119" i="1" s="1"/>
  <c r="J120" i="1"/>
  <c r="I120" i="1"/>
  <c r="G120" i="1"/>
  <c r="K120" i="1"/>
  <c r="H120" i="1"/>
  <c r="L120" i="1"/>
  <c r="H119" i="7"/>
  <c r="L119" i="7"/>
  <c r="J119" i="7"/>
  <c r="G119" i="7"/>
  <c r="I119" i="7"/>
  <c r="K119" i="7"/>
  <c r="AB118" i="7"/>
  <c r="M118" i="7"/>
  <c r="AE118" i="7" s="1"/>
  <c r="AD118" i="7"/>
  <c r="L121" i="1" l="1"/>
  <c r="I121" i="1"/>
  <c r="K121" i="1"/>
  <c r="G121" i="1"/>
  <c r="H121" i="1"/>
  <c r="J121" i="1"/>
  <c r="M120" i="1"/>
  <c r="AD120" i="1" s="1"/>
  <c r="AB120" i="1"/>
  <c r="AD119" i="7"/>
  <c r="AB119" i="7"/>
  <c r="M119" i="7"/>
  <c r="AE119" i="7" s="1"/>
  <c r="J120" i="7"/>
  <c r="G120" i="7"/>
  <c r="I120" i="7"/>
  <c r="K120" i="7"/>
  <c r="L120" i="7"/>
  <c r="H120" i="7"/>
  <c r="AB121" i="1" l="1"/>
  <c r="M121" i="1"/>
  <c r="AD121" i="1" s="1"/>
  <c r="K122" i="1"/>
  <c r="I122" i="1"/>
  <c r="J122" i="1"/>
  <c r="G122" i="1"/>
  <c r="L122" i="1"/>
  <c r="H122" i="1"/>
  <c r="H121" i="7"/>
  <c r="G121" i="7"/>
  <c r="I121" i="7"/>
  <c r="K121" i="7"/>
  <c r="L121" i="7"/>
  <c r="J121" i="7"/>
  <c r="AB120" i="7"/>
  <c r="M120" i="7"/>
  <c r="AE120" i="7" s="1"/>
  <c r="AD120" i="7"/>
  <c r="M122" i="1" l="1"/>
  <c r="AD122" i="1" s="1"/>
  <c r="AB122" i="1"/>
  <c r="K123" i="1"/>
  <c r="G123" i="1"/>
  <c r="J123" i="1"/>
  <c r="L123" i="1"/>
  <c r="I123" i="1"/>
  <c r="H123" i="1"/>
  <c r="J122" i="7"/>
  <c r="G122" i="7"/>
  <c r="I122" i="7"/>
  <c r="K122" i="7"/>
  <c r="L122" i="7"/>
  <c r="H122" i="7"/>
  <c r="AD121" i="7"/>
  <c r="M121" i="7"/>
  <c r="AE121" i="7" s="1"/>
  <c r="AB121" i="7"/>
  <c r="I124" i="1" l="1"/>
  <c r="K124" i="1"/>
  <c r="G124" i="1"/>
  <c r="H124" i="1"/>
  <c r="L124" i="1"/>
  <c r="J124" i="1"/>
  <c r="AB123" i="1"/>
  <c r="M123" i="1"/>
  <c r="AD123" i="1" s="1"/>
  <c r="AB122" i="7"/>
  <c r="M122" i="7"/>
  <c r="AE122" i="7" s="1"/>
  <c r="AD122" i="7"/>
  <c r="H123" i="7"/>
  <c r="L123" i="7"/>
  <c r="J123" i="7"/>
  <c r="G123" i="7"/>
  <c r="I123" i="7"/>
  <c r="K123" i="7"/>
  <c r="M124" i="1" l="1"/>
  <c r="AD124" i="1" s="1"/>
  <c r="AB124" i="1"/>
  <c r="K125" i="1"/>
  <c r="I125" i="1"/>
  <c r="L125" i="1"/>
  <c r="G125" i="1"/>
  <c r="H125" i="1"/>
  <c r="J125" i="1"/>
  <c r="AD123" i="7"/>
  <c r="M123" i="7"/>
  <c r="AE123" i="7" s="1"/>
  <c r="AB123" i="7"/>
  <c r="J124" i="7"/>
  <c r="L124" i="7"/>
  <c r="H124" i="7"/>
  <c r="G124" i="7"/>
  <c r="I124" i="7"/>
  <c r="K124" i="7"/>
  <c r="AB125" i="1" l="1"/>
  <c r="M125" i="1"/>
  <c r="AD125" i="1" s="1"/>
  <c r="G126" i="1"/>
  <c r="K126" i="1"/>
  <c r="J126" i="1"/>
  <c r="L126" i="1"/>
  <c r="H126" i="1"/>
  <c r="I126" i="1"/>
  <c r="AB124" i="7"/>
  <c r="AD124" i="7"/>
  <c r="M124" i="7"/>
  <c r="AE124" i="7" s="1"/>
  <c r="L125" i="7"/>
  <c r="J125" i="7"/>
  <c r="I125" i="7"/>
  <c r="G125" i="7"/>
  <c r="H125" i="7"/>
  <c r="K125" i="7"/>
  <c r="M126" i="1" l="1"/>
  <c r="AD126" i="1" s="1"/>
  <c r="AB126" i="1"/>
  <c r="L127" i="1"/>
  <c r="K127" i="1"/>
  <c r="H127" i="1"/>
  <c r="G127" i="1"/>
  <c r="J127" i="1"/>
  <c r="I127" i="1"/>
  <c r="M125" i="7"/>
  <c r="AE125" i="7" s="1"/>
  <c r="AB125" i="7"/>
  <c r="AD125" i="7"/>
  <c r="K126" i="7"/>
  <c r="I126" i="7"/>
  <c r="J126" i="7"/>
  <c r="G126" i="7"/>
  <c r="L126" i="7"/>
  <c r="H126" i="7"/>
  <c r="H128" i="1" l="1"/>
  <c r="K128" i="1"/>
  <c r="G128" i="1"/>
  <c r="I128" i="1"/>
  <c r="J128" i="1"/>
  <c r="L128" i="1"/>
  <c r="AB127" i="1"/>
  <c r="M127" i="1"/>
  <c r="AD127" i="1" s="1"/>
  <c r="H127" i="7"/>
  <c r="I127" i="7"/>
  <c r="J127" i="7"/>
  <c r="G127" i="7"/>
  <c r="L127" i="7"/>
  <c r="K127" i="7"/>
  <c r="AD126" i="7"/>
  <c r="M126" i="7"/>
  <c r="AE126" i="7" s="1"/>
  <c r="AB126" i="7"/>
  <c r="J129" i="1" l="1"/>
  <c r="G129" i="1"/>
  <c r="K129" i="1"/>
  <c r="H129" i="1"/>
  <c r="I129" i="1"/>
  <c r="L129" i="1"/>
  <c r="M128" i="1"/>
  <c r="AD128" i="1" s="1"/>
  <c r="AB128" i="1"/>
  <c r="M127" i="7"/>
  <c r="AE127" i="7" s="1"/>
  <c r="AD127" i="7"/>
  <c r="AB127" i="7"/>
  <c r="K128" i="7"/>
  <c r="H128" i="7"/>
  <c r="J128" i="7"/>
  <c r="L128" i="7"/>
  <c r="I128" i="7"/>
  <c r="G128" i="7"/>
  <c r="G130" i="1" l="1"/>
  <c r="K130" i="1"/>
  <c r="I130" i="1"/>
  <c r="J130" i="1"/>
  <c r="H130" i="1"/>
  <c r="L130" i="1"/>
  <c r="AB129" i="1"/>
  <c r="M129" i="1"/>
  <c r="AD129" i="1" s="1"/>
  <c r="L129" i="7"/>
  <c r="H129" i="7"/>
  <c r="K129" i="7"/>
  <c r="I129" i="7"/>
  <c r="G129" i="7"/>
  <c r="J129" i="7"/>
  <c r="AB128" i="7"/>
  <c r="M128" i="7"/>
  <c r="AE128" i="7" s="1"/>
  <c r="AD128" i="7"/>
  <c r="K131" i="1" l="1"/>
  <c r="H131" i="1"/>
  <c r="L131" i="1"/>
  <c r="J131" i="1"/>
  <c r="I131" i="1"/>
  <c r="G131" i="1"/>
  <c r="M130" i="1"/>
  <c r="AD130" i="1" s="1"/>
  <c r="AB130" i="1"/>
  <c r="AD129" i="7"/>
  <c r="AB129" i="7"/>
  <c r="M129" i="7"/>
  <c r="AE129" i="7" s="1"/>
  <c r="H130" i="7"/>
  <c r="J130" i="7"/>
  <c r="G130" i="7"/>
  <c r="L130" i="7"/>
  <c r="K130" i="7"/>
  <c r="I130" i="7"/>
  <c r="I132" i="1" l="1"/>
  <c r="K132" i="1"/>
  <c r="G132" i="1"/>
  <c r="H132" i="1"/>
  <c r="J132" i="1"/>
  <c r="L132" i="1"/>
  <c r="AB131" i="1"/>
  <c r="M131" i="1"/>
  <c r="AD131" i="1" s="1"/>
  <c r="AB130" i="7"/>
  <c r="AD130" i="7"/>
  <c r="M130" i="7"/>
  <c r="AE130" i="7" s="1"/>
  <c r="K131" i="7"/>
  <c r="I131" i="7"/>
  <c r="H131" i="7"/>
  <c r="J131" i="7"/>
  <c r="G131" i="7"/>
  <c r="L131" i="7"/>
  <c r="M132" i="1" l="1"/>
  <c r="AD132" i="1" s="1"/>
  <c r="AB132" i="1"/>
  <c r="J133" i="1"/>
  <c r="G133" i="1"/>
  <c r="K133" i="1"/>
  <c r="I133" i="1"/>
  <c r="H133" i="1"/>
  <c r="L133" i="1"/>
  <c r="AB131" i="7"/>
  <c r="M131" i="7"/>
  <c r="AE131" i="7" s="1"/>
  <c r="AD131" i="7"/>
  <c r="K132" i="7"/>
  <c r="H132" i="7"/>
  <c r="L132" i="7"/>
  <c r="J132" i="7"/>
  <c r="I132" i="7"/>
  <c r="G132" i="7"/>
  <c r="M133" i="1" l="1"/>
  <c r="AD133" i="1" s="1"/>
  <c r="AB133" i="1"/>
  <c r="K134" i="1"/>
  <c r="I134" i="1"/>
  <c r="G134" i="1"/>
  <c r="H134" i="1"/>
  <c r="L134" i="1"/>
  <c r="J134" i="1"/>
  <c r="L133" i="7"/>
  <c r="I133" i="7"/>
  <c r="G133" i="7"/>
  <c r="H133" i="7"/>
  <c r="J133" i="7"/>
  <c r="K133" i="7"/>
  <c r="AB132" i="7"/>
  <c r="M132" i="7"/>
  <c r="AE132" i="7" s="1"/>
  <c r="AD132" i="7"/>
  <c r="M134" i="1" l="1"/>
  <c r="AD134" i="1" s="1"/>
  <c r="AB134" i="1"/>
  <c r="J135" i="1"/>
  <c r="H135" i="1"/>
  <c r="L135" i="1"/>
  <c r="I135" i="1"/>
  <c r="K135" i="1"/>
  <c r="G135" i="1"/>
  <c r="G134" i="7"/>
  <c r="J134" i="7"/>
  <c r="L134" i="7"/>
  <c r="K134" i="7"/>
  <c r="I134" i="7"/>
  <c r="H134" i="7"/>
  <c r="M133" i="7"/>
  <c r="AE133" i="7" s="1"/>
  <c r="AB133" i="7"/>
  <c r="AD133" i="7"/>
  <c r="AB135" i="1" l="1"/>
  <c r="M135" i="1"/>
  <c r="AD135" i="1" s="1"/>
  <c r="J136" i="1"/>
  <c r="G136" i="1"/>
  <c r="H136" i="1"/>
  <c r="K136" i="1"/>
  <c r="I136" i="1"/>
  <c r="L136" i="1"/>
  <c r="G135" i="7"/>
  <c r="K135" i="7"/>
  <c r="I135" i="7"/>
  <c r="L135" i="7"/>
  <c r="J135" i="7"/>
  <c r="H135" i="7"/>
  <c r="AB134" i="7"/>
  <c r="M134" i="7"/>
  <c r="AE134" i="7" s="1"/>
  <c r="AD134" i="7"/>
  <c r="M136" i="1" l="1"/>
  <c r="AD136" i="1" s="1"/>
  <c r="AB136" i="1"/>
  <c r="L137" i="1"/>
  <c r="I137" i="1"/>
  <c r="K137" i="1"/>
  <c r="G137" i="1"/>
  <c r="J137" i="1"/>
  <c r="H137" i="1"/>
  <c r="I136" i="7"/>
  <c r="G136" i="7"/>
  <c r="H136" i="7"/>
  <c r="L136" i="7"/>
  <c r="J136" i="7"/>
  <c r="K136" i="7"/>
  <c r="AB135" i="7"/>
  <c r="M135" i="7"/>
  <c r="AE135" i="7" s="1"/>
  <c r="AD135" i="7"/>
  <c r="L138" i="1" l="1"/>
  <c r="I138" i="1"/>
  <c r="G138" i="1"/>
  <c r="J138" i="1"/>
  <c r="H138" i="1"/>
  <c r="K138" i="1"/>
  <c r="AB137" i="1"/>
  <c r="M137" i="1"/>
  <c r="AD137" i="1" s="1"/>
  <c r="I137" i="7"/>
  <c r="H137" i="7"/>
  <c r="G137" i="7"/>
  <c r="J137" i="7"/>
  <c r="L137" i="7"/>
  <c r="K137" i="7"/>
  <c r="AD136" i="7"/>
  <c r="AB136" i="7"/>
  <c r="M136" i="7"/>
  <c r="AE136" i="7" s="1"/>
  <c r="M138" i="1" l="1"/>
  <c r="AD138" i="1" s="1"/>
  <c r="AB138" i="1"/>
  <c r="J139" i="1"/>
  <c r="K139" i="1"/>
  <c r="G139" i="1"/>
  <c r="L139" i="1"/>
  <c r="H139" i="1"/>
  <c r="I139" i="1"/>
  <c r="AB137" i="7"/>
  <c r="M137" i="7"/>
  <c r="AE137" i="7" s="1"/>
  <c r="AD137" i="7"/>
  <c r="G138" i="7"/>
  <c r="J138" i="7"/>
  <c r="I138" i="7"/>
  <c r="H138" i="7"/>
  <c r="L138" i="7"/>
  <c r="K138" i="7"/>
  <c r="J140" i="1" l="1"/>
  <c r="I140" i="1"/>
  <c r="H140" i="1"/>
  <c r="K140" i="1"/>
  <c r="L140" i="1"/>
  <c r="G140" i="1"/>
  <c r="AB139" i="1"/>
  <c r="M139" i="1"/>
  <c r="AD139" i="1" s="1"/>
  <c r="M138" i="7"/>
  <c r="AE138" i="7" s="1"/>
  <c r="AD138" i="7"/>
  <c r="AB138" i="7"/>
  <c r="K139" i="7"/>
  <c r="H139" i="7"/>
  <c r="G139" i="7"/>
  <c r="I139" i="7"/>
  <c r="L139" i="7"/>
  <c r="J139" i="7"/>
  <c r="M140" i="1" l="1"/>
  <c r="AD140" i="1" s="1"/>
  <c r="AB140" i="1"/>
  <c r="L141" i="1"/>
  <c r="G141" i="1"/>
  <c r="J141" i="1"/>
  <c r="I141" i="1"/>
  <c r="K141" i="1"/>
  <c r="H141" i="1"/>
  <c r="K140" i="7"/>
  <c r="I140" i="7"/>
  <c r="G140" i="7"/>
  <c r="H140" i="7"/>
  <c r="J140" i="7"/>
  <c r="L140" i="7"/>
  <c r="AB139" i="7"/>
  <c r="AD139" i="7"/>
  <c r="M139" i="7"/>
  <c r="AE139" i="7" s="1"/>
  <c r="J142" i="1" l="1"/>
  <c r="H142" i="1"/>
  <c r="G142" i="1"/>
  <c r="L142" i="1"/>
  <c r="I142" i="1"/>
  <c r="K142" i="1"/>
  <c r="AB141" i="1"/>
  <c r="M141" i="1"/>
  <c r="AD141" i="1" s="1"/>
  <c r="L141" i="7"/>
  <c r="K141" i="7"/>
  <c r="J141" i="7"/>
  <c r="I141" i="7"/>
  <c r="H141" i="7"/>
  <c r="G141" i="7"/>
  <c r="AB140" i="7"/>
  <c r="M140" i="7"/>
  <c r="AE140" i="7" s="1"/>
  <c r="AD140" i="7"/>
  <c r="J143" i="1" l="1"/>
  <c r="K143" i="1"/>
  <c r="H143" i="1"/>
  <c r="L143" i="1"/>
  <c r="G143" i="1"/>
  <c r="I143" i="1"/>
  <c r="M142" i="1"/>
  <c r="AD142" i="1" s="1"/>
  <c r="AB142" i="1"/>
  <c r="AD141" i="7"/>
  <c r="M141" i="7"/>
  <c r="AE141" i="7" s="1"/>
  <c r="AB141" i="7"/>
  <c r="L142" i="7"/>
  <c r="I142" i="7"/>
  <c r="K142" i="7"/>
  <c r="H142" i="7"/>
  <c r="G142" i="7"/>
  <c r="J142" i="7"/>
  <c r="AB143" i="1" l="1"/>
  <c r="M143" i="1"/>
  <c r="AD143" i="1" s="1"/>
  <c r="J144" i="1"/>
  <c r="I144" i="1"/>
  <c r="H144" i="1"/>
  <c r="K144" i="1"/>
  <c r="L144" i="1"/>
  <c r="G144" i="1"/>
  <c r="K143" i="7"/>
  <c r="H143" i="7"/>
  <c r="I143" i="7"/>
  <c r="G143" i="7"/>
  <c r="L143" i="7"/>
  <c r="J143" i="7"/>
  <c r="AD142" i="7"/>
  <c r="AB142" i="7"/>
  <c r="M142" i="7"/>
  <c r="AE142" i="7" s="1"/>
  <c r="L145" i="1" l="1"/>
  <c r="G145" i="1"/>
  <c r="J145" i="1"/>
  <c r="I145" i="1"/>
  <c r="H145" i="1"/>
  <c r="K145" i="1"/>
  <c r="M144" i="1"/>
  <c r="AD144" i="1" s="1"/>
  <c r="AB144" i="1"/>
  <c r="K144" i="7"/>
  <c r="G144" i="7"/>
  <c r="H144" i="7"/>
  <c r="J144" i="7"/>
  <c r="I144" i="7"/>
  <c r="L144" i="7"/>
  <c r="AB143" i="7"/>
  <c r="M143" i="7"/>
  <c r="AE143" i="7" s="1"/>
  <c r="AD143" i="7"/>
  <c r="H147" i="1" l="1"/>
  <c r="K147" i="1"/>
  <c r="G147" i="1"/>
  <c r="J147" i="1"/>
  <c r="I147" i="1"/>
  <c r="L147" i="1"/>
  <c r="AB145" i="1"/>
  <c r="M145" i="1"/>
  <c r="AD145" i="1" s="1"/>
  <c r="K146" i="1"/>
  <c r="I146" i="1"/>
  <c r="G146" i="1"/>
  <c r="H146" i="1"/>
  <c r="J146" i="1"/>
  <c r="L146" i="1"/>
  <c r="L145" i="7"/>
  <c r="K145" i="7"/>
  <c r="I145" i="7"/>
  <c r="H145" i="7"/>
  <c r="G145" i="7"/>
  <c r="J145" i="7"/>
  <c r="M144" i="7"/>
  <c r="AE144" i="7" s="1"/>
  <c r="AB144" i="7"/>
  <c r="AD144" i="7"/>
  <c r="J148" i="1" l="1"/>
  <c r="I148" i="1"/>
  <c r="G148" i="1"/>
  <c r="K148" i="1"/>
  <c r="H148" i="1"/>
  <c r="L148" i="1"/>
  <c r="M147" i="1"/>
  <c r="AB147" i="1"/>
  <c r="M146" i="1"/>
  <c r="AD146" i="1" s="1"/>
  <c r="AB146" i="1"/>
  <c r="L146" i="7"/>
  <c r="I146" i="7"/>
  <c r="K146" i="7"/>
  <c r="G146" i="7"/>
  <c r="H146" i="7"/>
  <c r="J146" i="7"/>
  <c r="AD145" i="7"/>
  <c r="M145" i="7"/>
  <c r="AE145" i="7" s="1"/>
  <c r="AB145" i="7"/>
  <c r="H149" i="1" l="1"/>
  <c r="I149" i="1"/>
  <c r="L149" i="1"/>
  <c r="J149" i="1"/>
  <c r="K149" i="1"/>
  <c r="G149" i="1"/>
  <c r="M148" i="1"/>
  <c r="AB148" i="1"/>
  <c r="AD147" i="1"/>
  <c r="AB146" i="7"/>
  <c r="M146" i="7"/>
  <c r="AE146" i="7" s="1"/>
  <c r="AD146" i="7"/>
  <c r="K147" i="7"/>
  <c r="H147" i="7"/>
  <c r="J147" i="7"/>
  <c r="G147" i="7"/>
  <c r="I147" i="7"/>
  <c r="L147" i="7"/>
  <c r="AB149" i="1" l="1"/>
  <c r="M149" i="1"/>
  <c r="J150" i="1"/>
  <c r="I150" i="1"/>
  <c r="G150" i="1"/>
  <c r="H150" i="1"/>
  <c r="L150" i="1"/>
  <c r="K150" i="1"/>
  <c r="K148" i="7"/>
  <c r="I148" i="7"/>
  <c r="H148" i="7"/>
  <c r="L148" i="7"/>
  <c r="G148" i="7"/>
  <c r="J148" i="7"/>
  <c r="AB147" i="7"/>
  <c r="M147" i="7"/>
  <c r="AE147" i="7" s="1"/>
  <c r="AD147" i="7"/>
  <c r="G151" i="1" l="1"/>
  <c r="I151" i="1"/>
  <c r="L151" i="1"/>
  <c r="K151" i="1"/>
  <c r="H151" i="1"/>
  <c r="J151" i="1"/>
  <c r="AB150" i="1"/>
  <c r="M150" i="1"/>
  <c r="M148" i="7"/>
  <c r="AE148" i="7" s="1"/>
  <c r="AB148" i="7"/>
  <c r="AD148" i="7"/>
  <c r="L149" i="7"/>
  <c r="K149" i="7"/>
  <c r="I149" i="7"/>
  <c r="H149" i="7"/>
  <c r="G149" i="7"/>
  <c r="J149" i="7"/>
  <c r="AB151" i="1" l="1"/>
  <c r="M151" i="1"/>
  <c r="K152" i="1"/>
  <c r="H152" i="1"/>
  <c r="L152" i="1"/>
  <c r="J152" i="1"/>
  <c r="G152" i="1"/>
  <c r="I152" i="1"/>
  <c r="L150" i="7"/>
  <c r="K150" i="7"/>
  <c r="H150" i="7"/>
  <c r="G150" i="7"/>
  <c r="I150" i="7"/>
  <c r="J150" i="7"/>
  <c r="AD149" i="7"/>
  <c r="M149" i="7"/>
  <c r="AE149" i="7" s="1"/>
  <c r="AB149" i="7"/>
  <c r="AB152" i="1" l="1"/>
  <c r="M152" i="1"/>
  <c r="I153" i="1"/>
  <c r="J153" i="1"/>
  <c r="H153" i="1"/>
  <c r="K153" i="1"/>
  <c r="L153" i="1"/>
  <c r="G153" i="1"/>
  <c r="M150" i="7"/>
  <c r="AE150" i="7" s="1"/>
  <c r="AD150" i="7"/>
  <c r="AB150" i="7"/>
  <c r="H151" i="7"/>
  <c r="K151" i="7"/>
  <c r="I151" i="7"/>
  <c r="J151" i="7"/>
  <c r="G151" i="7"/>
  <c r="L151" i="7"/>
  <c r="I154" i="1" l="1"/>
  <c r="H154" i="1"/>
  <c r="G154" i="1"/>
  <c r="K154" i="1"/>
  <c r="J154" i="1"/>
  <c r="L154" i="1"/>
  <c r="M153" i="1"/>
  <c r="AB153" i="1"/>
  <c r="G152" i="7"/>
  <c r="I152" i="7"/>
  <c r="J152" i="7"/>
  <c r="H152" i="7"/>
  <c r="L152" i="7"/>
  <c r="K152" i="7"/>
  <c r="AB151" i="7"/>
  <c r="AD151" i="7"/>
  <c r="M151" i="7"/>
  <c r="AE151" i="7" s="1"/>
  <c r="AB154" i="1" l="1"/>
  <c r="M154" i="1"/>
  <c r="L155" i="1"/>
  <c r="I155" i="1"/>
  <c r="H155" i="1"/>
  <c r="J155" i="1"/>
  <c r="K155" i="1"/>
  <c r="G155" i="1"/>
  <c r="K153" i="7"/>
  <c r="H153" i="7"/>
  <c r="G153" i="7"/>
  <c r="I153" i="7"/>
  <c r="J153" i="7"/>
  <c r="L153" i="7"/>
  <c r="M152" i="7"/>
  <c r="AE152" i="7" s="1"/>
  <c r="AD152" i="7"/>
  <c r="AB152" i="7"/>
  <c r="M155" i="1" l="1"/>
  <c r="AB155" i="1"/>
  <c r="H156" i="1"/>
  <c r="G156" i="1"/>
  <c r="L156" i="1"/>
  <c r="J156" i="1"/>
  <c r="I156" i="1"/>
  <c r="K156" i="1"/>
  <c r="G154" i="7"/>
  <c r="I154" i="7"/>
  <c r="K154" i="7"/>
  <c r="J154" i="7"/>
  <c r="H154" i="7"/>
  <c r="L154" i="7"/>
  <c r="AB153" i="7"/>
  <c r="AD153" i="7"/>
  <c r="M153" i="7"/>
  <c r="AE153" i="7" s="1"/>
  <c r="M156" i="1" l="1"/>
  <c r="AB156" i="1"/>
  <c r="H157" i="1"/>
  <c r="I157" i="1"/>
  <c r="L157" i="1"/>
  <c r="J157" i="1"/>
  <c r="K157" i="1"/>
  <c r="G157" i="1"/>
  <c r="K155" i="7"/>
  <c r="G155" i="7"/>
  <c r="J155" i="7"/>
  <c r="H155" i="7"/>
  <c r="L155" i="7"/>
  <c r="I155" i="7"/>
  <c r="M154" i="7"/>
  <c r="AE154" i="7" s="1"/>
  <c r="AB154" i="7"/>
  <c r="AD154" i="7"/>
  <c r="AB157" i="1" l="1"/>
  <c r="M157" i="1"/>
  <c r="J158" i="1"/>
  <c r="I158" i="1"/>
  <c r="H158" i="1"/>
  <c r="G158" i="1"/>
  <c r="L158" i="1"/>
  <c r="K158" i="1"/>
  <c r="K156" i="7"/>
  <c r="H156" i="7"/>
  <c r="G156" i="7"/>
  <c r="I156" i="7"/>
  <c r="J156" i="7"/>
  <c r="L156" i="7"/>
  <c r="AB155" i="7"/>
  <c r="AD155" i="7"/>
  <c r="M155" i="7"/>
  <c r="AE155" i="7" s="1"/>
  <c r="M158" i="1" l="1"/>
  <c r="AB158" i="1"/>
  <c r="H159" i="1"/>
  <c r="J159" i="1"/>
  <c r="L159" i="1"/>
  <c r="K159" i="1"/>
  <c r="G159" i="1"/>
  <c r="I159" i="1"/>
  <c r="M156" i="7"/>
  <c r="AE156" i="7" s="1"/>
  <c r="AB156" i="7"/>
  <c r="AD156" i="7"/>
  <c r="H157" i="7"/>
  <c r="J157" i="7"/>
  <c r="K157" i="7"/>
  <c r="L157" i="7"/>
  <c r="G157" i="7"/>
  <c r="I157" i="7"/>
  <c r="M159" i="1" l="1"/>
  <c r="AB159" i="1"/>
  <c r="J160" i="1"/>
  <c r="G160" i="1"/>
  <c r="I160" i="1"/>
  <c r="L160" i="1"/>
  <c r="K160" i="1"/>
  <c r="H160" i="1"/>
  <c r="AB157" i="7"/>
  <c r="AD157" i="7"/>
  <c r="M157" i="7"/>
  <c r="AE157" i="7" s="1"/>
  <c r="H158" i="7"/>
  <c r="K158" i="7"/>
  <c r="L158" i="7"/>
  <c r="G158" i="7"/>
  <c r="I158" i="7"/>
  <c r="J158" i="7"/>
  <c r="I161" i="1" l="1"/>
  <c r="J161" i="1"/>
  <c r="H161" i="1"/>
  <c r="K161" i="1"/>
  <c r="L161" i="1"/>
  <c r="G161" i="1"/>
  <c r="AB160" i="1"/>
  <c r="M160" i="1"/>
  <c r="AD158" i="7"/>
  <c r="AB158" i="7"/>
  <c r="M158" i="7"/>
  <c r="AE158" i="7" s="1"/>
  <c r="H159" i="7"/>
  <c r="L159" i="7"/>
  <c r="K159" i="7"/>
  <c r="G159" i="7"/>
  <c r="I159" i="7"/>
  <c r="J159" i="7"/>
  <c r="AB161" i="1" l="1"/>
  <c r="M161" i="1"/>
  <c r="J162" i="1"/>
  <c r="L162" i="1"/>
  <c r="K162" i="1"/>
  <c r="H162" i="1"/>
  <c r="I162" i="1"/>
  <c r="G162" i="1"/>
  <c r="AD159" i="7"/>
  <c r="AB159" i="7"/>
  <c r="M159" i="7"/>
  <c r="AE159" i="7" s="1"/>
  <c r="H160" i="7"/>
  <c r="I160" i="7"/>
  <c r="L160" i="7"/>
  <c r="K160" i="7"/>
  <c r="G160" i="7"/>
  <c r="J160" i="7"/>
  <c r="H163" i="1" l="1"/>
  <c r="G163" i="1"/>
  <c r="K163" i="1"/>
  <c r="L163" i="1"/>
  <c r="I163" i="1"/>
  <c r="J163" i="1"/>
  <c r="M162" i="1"/>
  <c r="AB162" i="1"/>
  <c r="H161" i="7"/>
  <c r="J161" i="7"/>
  <c r="K161" i="7"/>
  <c r="L161" i="7"/>
  <c r="I161" i="7"/>
  <c r="G161" i="7"/>
  <c r="AD160" i="7"/>
  <c r="M160" i="7"/>
  <c r="AE160" i="7" s="1"/>
  <c r="AB160" i="7"/>
  <c r="L164" i="1" l="1"/>
  <c r="G164" i="1"/>
  <c r="H164" i="1"/>
  <c r="K164" i="1"/>
  <c r="J164" i="1"/>
  <c r="I164" i="1"/>
  <c r="M163" i="1"/>
  <c r="AB163" i="1"/>
  <c r="H162" i="7"/>
  <c r="K162" i="7"/>
  <c r="L162" i="7"/>
  <c r="G162" i="7"/>
  <c r="I162" i="7"/>
  <c r="J162" i="7"/>
  <c r="AD161" i="7"/>
  <c r="AB161" i="7"/>
  <c r="M161" i="7"/>
  <c r="AE161" i="7" s="1"/>
  <c r="M164" i="1" l="1"/>
  <c r="AB164" i="1"/>
  <c r="H165" i="1"/>
  <c r="I165" i="1"/>
  <c r="L165" i="1"/>
  <c r="K165" i="1"/>
  <c r="G165" i="1"/>
  <c r="J165" i="1"/>
  <c r="H163" i="7"/>
  <c r="L163" i="7"/>
  <c r="K163" i="7"/>
  <c r="J163" i="7"/>
  <c r="G163" i="7"/>
  <c r="I163" i="7"/>
  <c r="AD162" i="7"/>
  <c r="M162" i="7"/>
  <c r="AE162" i="7" s="1"/>
  <c r="AB162" i="7"/>
  <c r="J166" i="1" l="1"/>
  <c r="G166" i="1"/>
  <c r="H166" i="1"/>
  <c r="L166" i="1"/>
  <c r="I166" i="1"/>
  <c r="K166" i="1"/>
  <c r="AB165" i="1"/>
  <c r="M165" i="1"/>
  <c r="AD163" i="7"/>
  <c r="AB163" i="7"/>
  <c r="M163" i="7"/>
  <c r="AE163" i="7" s="1"/>
  <c r="H164" i="7"/>
  <c r="I164" i="7"/>
  <c r="L164" i="7"/>
  <c r="K164" i="7"/>
  <c r="G164" i="7"/>
  <c r="J164" i="7"/>
  <c r="H167" i="1" l="1"/>
  <c r="J167" i="1"/>
  <c r="I167" i="1"/>
  <c r="L167" i="1"/>
  <c r="K167" i="1"/>
  <c r="G167" i="1"/>
  <c r="M166" i="1"/>
  <c r="AB166" i="1"/>
  <c r="AD164" i="7"/>
  <c r="M164" i="7"/>
  <c r="AE164" i="7" s="1"/>
  <c r="AB164" i="7"/>
  <c r="H165" i="7"/>
  <c r="J165" i="7"/>
  <c r="L165" i="7"/>
  <c r="K165" i="7"/>
  <c r="I165" i="7"/>
  <c r="G165" i="7"/>
  <c r="AB167" i="1" l="1"/>
  <c r="M167" i="1"/>
  <c r="K168" i="1"/>
  <c r="G168" i="1"/>
  <c r="L168" i="1"/>
  <c r="J168" i="1"/>
  <c r="H168" i="1"/>
  <c r="I168" i="1"/>
  <c r="L166" i="7"/>
  <c r="G166" i="7"/>
  <c r="I166" i="7"/>
  <c r="H166" i="7"/>
  <c r="K166" i="7"/>
  <c r="J166" i="7"/>
  <c r="AB165" i="7"/>
  <c r="AD165" i="7"/>
  <c r="M165" i="7"/>
  <c r="AE165" i="7" s="1"/>
  <c r="M168" i="1" l="1"/>
  <c r="AB168" i="1"/>
  <c r="H169" i="1"/>
  <c r="K169" i="1"/>
  <c r="L169" i="1"/>
  <c r="G169" i="1"/>
  <c r="I169" i="1"/>
  <c r="J169" i="1"/>
  <c r="AD166" i="7"/>
  <c r="AB166" i="7"/>
  <c r="M166" i="7"/>
  <c r="AE166" i="7" s="1"/>
  <c r="H167" i="7"/>
  <c r="L167" i="7"/>
  <c r="G167" i="7"/>
  <c r="I167" i="7"/>
  <c r="J167" i="7"/>
  <c r="K167" i="7"/>
  <c r="J170" i="1" l="1"/>
  <c r="L170" i="1"/>
  <c r="K170" i="1"/>
  <c r="H170" i="1"/>
  <c r="G170" i="1"/>
  <c r="I170" i="1"/>
  <c r="AB169" i="1"/>
  <c r="M169" i="1"/>
  <c r="AD167" i="7"/>
  <c r="M167" i="7"/>
  <c r="AE167" i="7" s="1"/>
  <c r="AB167" i="7"/>
  <c r="H168" i="7"/>
  <c r="I168" i="7"/>
  <c r="L168" i="7"/>
  <c r="G168" i="7"/>
  <c r="J168" i="7"/>
  <c r="K168" i="7"/>
  <c r="J171" i="1" l="1"/>
  <c r="K171" i="1"/>
  <c r="L171" i="1"/>
  <c r="I171" i="1"/>
  <c r="H171" i="1"/>
  <c r="G171" i="1"/>
  <c r="AB170" i="1"/>
  <c r="M170" i="1"/>
  <c r="H169" i="7"/>
  <c r="J169" i="7"/>
  <c r="I169" i="7"/>
  <c r="L169" i="7"/>
  <c r="G169" i="7"/>
  <c r="K169" i="7"/>
  <c r="AD168" i="7"/>
  <c r="M168" i="7"/>
  <c r="AE168" i="7" s="1"/>
  <c r="AB168" i="7"/>
  <c r="M171" i="1" l="1"/>
  <c r="AB171" i="1"/>
  <c r="L172" i="1"/>
  <c r="K172" i="1"/>
  <c r="H172" i="1"/>
  <c r="I172" i="1"/>
  <c r="J172" i="1"/>
  <c r="G172" i="1"/>
  <c r="H170" i="7"/>
  <c r="L170" i="7"/>
  <c r="G170" i="7"/>
  <c r="I170" i="7"/>
  <c r="K170" i="7"/>
  <c r="J170" i="7"/>
  <c r="AD169" i="7"/>
  <c r="AB169" i="7"/>
  <c r="M169" i="7"/>
  <c r="AE169" i="7" s="1"/>
  <c r="K173" i="1" l="1"/>
  <c r="G173" i="1"/>
  <c r="L173" i="1"/>
  <c r="H173" i="1"/>
  <c r="I173" i="1"/>
  <c r="J173" i="1"/>
  <c r="AB172" i="1"/>
  <c r="M172" i="1"/>
  <c r="AD170" i="7"/>
  <c r="AB170" i="7"/>
  <c r="M170" i="7"/>
  <c r="AE170" i="7" s="1"/>
  <c r="H171" i="7"/>
  <c r="L171" i="7"/>
  <c r="J171" i="7"/>
  <c r="G171" i="7"/>
  <c r="I171" i="7"/>
  <c r="K171" i="7"/>
  <c r="M173" i="1" l="1"/>
  <c r="AB173" i="1"/>
  <c r="I174" i="1"/>
  <c r="L174" i="1"/>
  <c r="G174" i="1"/>
  <c r="J174" i="1"/>
  <c r="H174" i="1"/>
  <c r="K174" i="1"/>
  <c r="AD171" i="7"/>
  <c r="M171" i="7"/>
  <c r="AE171" i="7" s="1"/>
  <c r="AB171" i="7"/>
  <c r="H172" i="7"/>
  <c r="I172" i="7"/>
  <c r="L172" i="7"/>
  <c r="K172" i="7"/>
  <c r="G172" i="7"/>
  <c r="J172" i="7"/>
  <c r="H175" i="1" l="1"/>
  <c r="J175" i="1"/>
  <c r="L175" i="1"/>
  <c r="G175" i="1"/>
  <c r="K175" i="1"/>
  <c r="I175" i="1"/>
  <c r="M174" i="1"/>
  <c r="AB174" i="1"/>
  <c r="H173" i="7"/>
  <c r="J173" i="7"/>
  <c r="L173" i="7"/>
  <c r="K173" i="7"/>
  <c r="I173" i="7"/>
  <c r="G173" i="7"/>
  <c r="AD172" i="7"/>
  <c r="M172" i="7"/>
  <c r="AE172" i="7" s="1"/>
  <c r="AB172" i="7"/>
  <c r="M175" i="1" l="1"/>
  <c r="AB175" i="1"/>
  <c r="J176" i="1"/>
  <c r="G176" i="1"/>
  <c r="I176" i="1"/>
  <c r="H176" i="1"/>
  <c r="K176" i="1"/>
  <c r="L176" i="1"/>
  <c r="H174" i="7"/>
  <c r="L174" i="7"/>
  <c r="G174" i="7"/>
  <c r="I174" i="7"/>
  <c r="K174" i="7"/>
  <c r="J174" i="7"/>
  <c r="AD173" i="7"/>
  <c r="AB173" i="7"/>
  <c r="M173" i="7"/>
  <c r="AE173" i="7" s="1"/>
  <c r="AB176" i="1" l="1"/>
  <c r="M176" i="1"/>
  <c r="I177" i="1"/>
  <c r="J177" i="1"/>
  <c r="L177" i="1"/>
  <c r="G177" i="1"/>
  <c r="H177" i="1"/>
  <c r="K177" i="1"/>
  <c r="AD174" i="7"/>
  <c r="AB174" i="7"/>
  <c r="M174" i="7"/>
  <c r="AE174" i="7" s="1"/>
  <c r="H175" i="7"/>
  <c r="L175" i="7"/>
  <c r="G175" i="7"/>
  <c r="K175" i="7"/>
  <c r="J175" i="7"/>
  <c r="I175" i="7"/>
  <c r="M177" i="1" l="1"/>
  <c r="AB177" i="1"/>
  <c r="H178" i="1"/>
  <c r="G178" i="1"/>
  <c r="K178" i="1"/>
  <c r="I178" i="1"/>
  <c r="J178" i="1"/>
  <c r="L178" i="1"/>
  <c r="AD175" i="7"/>
  <c r="M175" i="7"/>
  <c r="AE175" i="7" s="1"/>
  <c r="AB175" i="7"/>
  <c r="H176" i="7"/>
  <c r="I176" i="7"/>
  <c r="L176" i="7"/>
  <c r="G176" i="7"/>
  <c r="J176" i="7"/>
  <c r="K176" i="7"/>
  <c r="I179" i="1" l="1"/>
  <c r="J179" i="1"/>
  <c r="K179" i="1"/>
  <c r="L179" i="1"/>
  <c r="H179" i="1"/>
  <c r="G179" i="1"/>
  <c r="AB178" i="1"/>
  <c r="M178" i="1"/>
  <c r="AD176" i="7"/>
  <c r="M176" i="7"/>
  <c r="AE176" i="7" s="1"/>
  <c r="AB176" i="7"/>
  <c r="H177" i="7"/>
  <c r="J177" i="7"/>
  <c r="L177" i="7"/>
  <c r="G177" i="7"/>
  <c r="K177" i="7"/>
  <c r="I177" i="7"/>
  <c r="AB179" i="1" l="1"/>
  <c r="M179" i="1"/>
  <c r="J180" i="1"/>
  <c r="K180" i="1"/>
  <c r="G180" i="1"/>
  <c r="L180" i="1"/>
  <c r="I180" i="1"/>
  <c r="H180" i="1"/>
  <c r="AD177" i="7"/>
  <c r="AB177" i="7"/>
  <c r="M177" i="7"/>
  <c r="AE177" i="7" s="1"/>
  <c r="H178" i="7"/>
  <c r="K178" i="7"/>
  <c r="L178" i="7"/>
  <c r="G178" i="7"/>
  <c r="I178" i="7"/>
  <c r="J178" i="7"/>
  <c r="G181" i="1" l="1"/>
  <c r="K181" i="1"/>
  <c r="J181" i="1"/>
  <c r="H181" i="1"/>
  <c r="I181" i="1"/>
  <c r="L181" i="1"/>
  <c r="M180" i="1"/>
  <c r="AB180" i="1"/>
  <c r="AD178" i="7"/>
  <c r="M178" i="7"/>
  <c r="AE178" i="7" s="1"/>
  <c r="AB178" i="7"/>
  <c r="H179" i="7"/>
  <c r="L179" i="7"/>
  <c r="G179" i="7"/>
  <c r="I179" i="7"/>
  <c r="K179" i="7"/>
  <c r="J179" i="7"/>
  <c r="I182" i="1" l="1"/>
  <c r="J182" i="1"/>
  <c r="K182" i="1"/>
  <c r="H182" i="1"/>
  <c r="G182" i="1"/>
  <c r="L182" i="1"/>
  <c r="AB181" i="1"/>
  <c r="M181" i="1"/>
  <c r="AD179" i="7"/>
  <c r="M179" i="7"/>
  <c r="AE179" i="7" s="1"/>
  <c r="AB179" i="7"/>
  <c r="H180" i="7"/>
  <c r="I180" i="7"/>
  <c r="L180" i="7"/>
  <c r="G180" i="7"/>
  <c r="J180" i="7"/>
  <c r="K180" i="7"/>
  <c r="AB182" i="1" l="1"/>
  <c r="M182" i="1"/>
  <c r="G183" i="1"/>
  <c r="H183" i="1"/>
  <c r="L183" i="1"/>
  <c r="K183" i="1"/>
  <c r="I183" i="1"/>
  <c r="J183" i="1"/>
  <c r="AD180" i="7"/>
  <c r="M180" i="7"/>
  <c r="AE180" i="7" s="1"/>
  <c r="AB180" i="7"/>
  <c r="H181" i="7"/>
  <c r="J181" i="7"/>
  <c r="L181" i="7"/>
  <c r="G181" i="7"/>
  <c r="I181" i="7"/>
  <c r="K181" i="7"/>
  <c r="I184" i="1" l="1"/>
  <c r="L184" i="1"/>
  <c r="H184" i="1"/>
  <c r="J184" i="1"/>
  <c r="G184" i="1"/>
  <c r="K184" i="1"/>
  <c r="AB183" i="1"/>
  <c r="M183" i="1"/>
  <c r="AD181" i="7"/>
  <c r="M181" i="7"/>
  <c r="AE181" i="7" s="1"/>
  <c r="AB181" i="7"/>
  <c r="I182" i="7"/>
  <c r="H182" i="7"/>
  <c r="G182" i="7"/>
  <c r="J182" i="7"/>
  <c r="K182" i="7"/>
  <c r="L182" i="7"/>
  <c r="G185" i="1" l="1"/>
  <c r="K185" i="1"/>
  <c r="J185" i="1"/>
  <c r="H185" i="1"/>
  <c r="I185" i="1"/>
  <c r="L185" i="1"/>
  <c r="AB184" i="1"/>
  <c r="M184" i="1"/>
  <c r="M182" i="7"/>
  <c r="AE182" i="7" s="1"/>
  <c r="AB182" i="7"/>
  <c r="AD182" i="7"/>
  <c r="L183" i="7"/>
  <c r="J183" i="7"/>
  <c r="G183" i="7"/>
  <c r="I183" i="7"/>
  <c r="K183" i="7"/>
  <c r="H183" i="7"/>
  <c r="I186" i="1" l="1"/>
  <c r="L186" i="1"/>
  <c r="J186" i="1"/>
  <c r="H186" i="1"/>
  <c r="K186" i="1"/>
  <c r="G186" i="1"/>
  <c r="M185" i="1"/>
  <c r="AB185" i="1"/>
  <c r="I184" i="7"/>
  <c r="H184" i="7"/>
  <c r="G184" i="7"/>
  <c r="L184" i="7"/>
  <c r="K184" i="7"/>
  <c r="J184" i="7"/>
  <c r="M183" i="7"/>
  <c r="AE183" i="7" s="1"/>
  <c r="AD183" i="7"/>
  <c r="AB183" i="7"/>
  <c r="H187" i="1" l="1"/>
  <c r="J187" i="1"/>
  <c r="L187" i="1"/>
  <c r="K187" i="1"/>
  <c r="I187" i="1"/>
  <c r="G187" i="1"/>
  <c r="M186" i="1"/>
  <c r="AB186" i="1"/>
  <c r="AB184" i="7"/>
  <c r="M184" i="7"/>
  <c r="AE184" i="7" s="1"/>
  <c r="AD184" i="7"/>
  <c r="L185" i="7"/>
  <c r="J185" i="7"/>
  <c r="H185" i="7"/>
  <c r="G185" i="7"/>
  <c r="I185" i="7"/>
  <c r="K185" i="7"/>
  <c r="J188" i="1" l="1"/>
  <c r="G188" i="1"/>
  <c r="L188" i="1"/>
  <c r="K188" i="1"/>
  <c r="H188" i="1"/>
  <c r="I188" i="1"/>
  <c r="AB187" i="1"/>
  <c r="M187" i="1"/>
  <c r="AD185" i="7"/>
  <c r="M185" i="7"/>
  <c r="AE185" i="7" s="1"/>
  <c r="AB185" i="7"/>
  <c r="J186" i="7"/>
  <c r="L186" i="7"/>
  <c r="G186" i="7"/>
  <c r="K186" i="7"/>
  <c r="H186" i="7"/>
  <c r="I186" i="7"/>
  <c r="H189" i="1" l="1"/>
  <c r="I189" i="1"/>
  <c r="L189" i="1"/>
  <c r="G189" i="1"/>
  <c r="K189" i="1"/>
  <c r="J189" i="1"/>
  <c r="M188" i="1"/>
  <c r="AB188" i="1"/>
  <c r="M186" i="7"/>
  <c r="AE186" i="7" s="1"/>
  <c r="AD186" i="7"/>
  <c r="AB186" i="7"/>
  <c r="L187" i="7"/>
  <c r="G187" i="7"/>
  <c r="I187" i="7"/>
  <c r="K187" i="7"/>
  <c r="J187" i="7"/>
  <c r="H187" i="7"/>
  <c r="AB189" i="1" l="1"/>
  <c r="M189" i="1"/>
  <c r="G190" i="1"/>
  <c r="H190" i="1"/>
  <c r="L190" i="1"/>
  <c r="K190" i="1"/>
  <c r="I190" i="1"/>
  <c r="J190" i="1"/>
  <c r="L188" i="7"/>
  <c r="G188" i="7"/>
  <c r="I188" i="7"/>
  <c r="K188" i="7"/>
  <c r="J188" i="7"/>
  <c r="H188" i="7"/>
  <c r="M187" i="7"/>
  <c r="AE187" i="7" s="1"/>
  <c r="AD187" i="7"/>
  <c r="AB187" i="7"/>
  <c r="AB190" i="1" l="1"/>
  <c r="M190" i="1"/>
  <c r="G191" i="1"/>
  <c r="H191" i="1"/>
  <c r="K191" i="1"/>
  <c r="I191" i="1"/>
  <c r="J191" i="1"/>
  <c r="L191" i="1"/>
  <c r="M188" i="7"/>
  <c r="AE188" i="7" s="1"/>
  <c r="AB188" i="7"/>
  <c r="AD188" i="7"/>
  <c r="L189" i="7"/>
  <c r="G189" i="7"/>
  <c r="I189" i="7"/>
  <c r="K189" i="7"/>
  <c r="H189" i="7"/>
  <c r="J189" i="7"/>
  <c r="AB191" i="1" l="1"/>
  <c r="M191" i="1"/>
  <c r="I192" i="1"/>
  <c r="L192" i="1"/>
  <c r="J192" i="1"/>
  <c r="G192" i="1"/>
  <c r="H192" i="1"/>
  <c r="K192" i="1"/>
  <c r="L190" i="7"/>
  <c r="J190" i="7"/>
  <c r="G190" i="7"/>
  <c r="I190" i="7"/>
  <c r="K190" i="7"/>
  <c r="H190" i="7"/>
  <c r="M189" i="7"/>
  <c r="AE189" i="7" s="1"/>
  <c r="AD189" i="7"/>
  <c r="AB189" i="7"/>
  <c r="AB192" i="1" l="1"/>
  <c r="M192" i="1"/>
  <c r="G193" i="1"/>
  <c r="J193" i="1"/>
  <c r="K193" i="1"/>
  <c r="I193" i="1"/>
  <c r="L193" i="1"/>
  <c r="H193" i="1"/>
  <c r="M190" i="7"/>
  <c r="AE190" i="7" s="1"/>
  <c r="AB190" i="7"/>
  <c r="AD190" i="7"/>
  <c r="L191" i="7"/>
  <c r="G191" i="7"/>
  <c r="H191" i="7"/>
  <c r="I191" i="7"/>
  <c r="K191" i="7"/>
  <c r="J191" i="7"/>
  <c r="AB193" i="1" l="1"/>
  <c r="M193" i="1"/>
  <c r="I194" i="1"/>
  <c r="G194" i="1"/>
  <c r="L194" i="1"/>
  <c r="J194" i="1"/>
  <c r="K194" i="1"/>
  <c r="H194" i="1"/>
  <c r="L192" i="7"/>
  <c r="J192" i="7"/>
  <c r="G192" i="7"/>
  <c r="I192" i="7"/>
  <c r="K192" i="7"/>
  <c r="H192" i="7"/>
  <c r="M191" i="7"/>
  <c r="AE191" i="7" s="1"/>
  <c r="AD191" i="7"/>
  <c r="AB191" i="7"/>
  <c r="M194" i="1" l="1"/>
  <c r="AB194" i="1"/>
  <c r="I195" i="1"/>
  <c r="L195" i="1"/>
  <c r="H195" i="1"/>
  <c r="G195" i="1"/>
  <c r="J195" i="1"/>
  <c r="K195" i="1"/>
  <c r="M192" i="7"/>
  <c r="AE192" i="7" s="1"/>
  <c r="AB192" i="7"/>
  <c r="AD192" i="7"/>
  <c r="L193" i="7"/>
  <c r="G193" i="7"/>
  <c r="I193" i="7"/>
  <c r="K193" i="7"/>
  <c r="J193" i="7"/>
  <c r="H193" i="7"/>
  <c r="AB195" i="1" l="1"/>
  <c r="M195" i="1"/>
  <c r="I196" i="1"/>
  <c r="G196" i="1"/>
  <c r="L196" i="1"/>
  <c r="K196" i="1"/>
  <c r="H196" i="1"/>
  <c r="J196" i="1"/>
  <c r="L194" i="7"/>
  <c r="G194" i="7"/>
  <c r="I194" i="7"/>
  <c r="K194" i="7"/>
  <c r="J194" i="7"/>
  <c r="H194" i="7"/>
  <c r="M193" i="7"/>
  <c r="AE193" i="7" s="1"/>
  <c r="AD193" i="7"/>
  <c r="AB193" i="7"/>
  <c r="I197" i="1" l="1"/>
  <c r="L197" i="1"/>
  <c r="K197" i="1"/>
  <c r="H197" i="1"/>
  <c r="G197" i="1"/>
  <c r="J197" i="1"/>
  <c r="M196" i="1"/>
  <c r="AB196" i="1"/>
  <c r="L195" i="7"/>
  <c r="G195" i="7"/>
  <c r="H195" i="7"/>
  <c r="I195" i="7"/>
  <c r="K195" i="7"/>
  <c r="J195" i="7"/>
  <c r="M194" i="7"/>
  <c r="AE194" i="7" s="1"/>
  <c r="AB194" i="7"/>
  <c r="AD194" i="7"/>
  <c r="K198" i="1" l="1"/>
  <c r="H198" i="1"/>
  <c r="L198" i="1"/>
  <c r="J198" i="1"/>
  <c r="I198" i="1"/>
  <c r="G198" i="1"/>
  <c r="M197" i="1"/>
  <c r="AB197" i="1"/>
  <c r="M195" i="7"/>
  <c r="AE195" i="7" s="1"/>
  <c r="AD195" i="7"/>
  <c r="AB195" i="7"/>
  <c r="L196" i="7"/>
  <c r="J196" i="7"/>
  <c r="H196" i="7"/>
  <c r="G196" i="7"/>
  <c r="I196" i="7"/>
  <c r="K196" i="7"/>
  <c r="M198" i="1" l="1"/>
  <c r="AB198" i="1"/>
  <c r="I199" i="1"/>
  <c r="L199" i="1"/>
  <c r="H199" i="1"/>
  <c r="G199" i="1"/>
  <c r="J199" i="1"/>
  <c r="K199" i="1"/>
  <c r="L197" i="7"/>
  <c r="G197" i="7"/>
  <c r="I197" i="7"/>
  <c r="K197" i="7"/>
  <c r="H197" i="7"/>
  <c r="J197" i="7"/>
  <c r="M196" i="7"/>
  <c r="AE196" i="7" s="1"/>
  <c r="AB196" i="7"/>
  <c r="AD196" i="7"/>
  <c r="M199" i="1" l="1"/>
  <c r="AB199" i="1"/>
  <c r="K200" i="1"/>
  <c r="H200" i="1"/>
  <c r="I200" i="1"/>
  <c r="G200" i="1"/>
  <c r="L200" i="1"/>
  <c r="J200" i="1"/>
  <c r="M197" i="7"/>
  <c r="AE197" i="7" s="1"/>
  <c r="AD197" i="7"/>
  <c r="AB197" i="7"/>
  <c r="L198" i="7"/>
  <c r="G198" i="7"/>
  <c r="J198" i="7"/>
  <c r="H198" i="7"/>
  <c r="I198" i="7"/>
  <c r="K198" i="7"/>
  <c r="M200" i="1" l="1"/>
  <c r="AB200" i="1"/>
  <c r="I201" i="1"/>
  <c r="L201" i="1"/>
  <c r="H201" i="1"/>
  <c r="G201" i="1"/>
  <c r="J201" i="1"/>
  <c r="K201" i="1"/>
  <c r="M198" i="7"/>
  <c r="AE198" i="7" s="1"/>
  <c r="AB198" i="7"/>
  <c r="AD198" i="7"/>
  <c r="L199" i="7"/>
  <c r="H199" i="7"/>
  <c r="G199" i="7"/>
  <c r="I199" i="7"/>
  <c r="K199" i="7"/>
  <c r="J199" i="7"/>
  <c r="AB201" i="1" l="1"/>
  <c r="M201" i="1"/>
  <c r="I202" i="1"/>
  <c r="K202" i="1"/>
  <c r="J202" i="1"/>
  <c r="G202" i="1"/>
  <c r="L202" i="1"/>
  <c r="H202" i="1"/>
  <c r="L200" i="7"/>
  <c r="G200" i="7"/>
  <c r="I200" i="7"/>
  <c r="K200" i="7"/>
  <c r="H200" i="7"/>
  <c r="J200" i="7"/>
  <c r="M199" i="7"/>
  <c r="AE199" i="7" s="1"/>
  <c r="AB199" i="7"/>
  <c r="AD199" i="7"/>
  <c r="I203" i="1" l="1"/>
  <c r="L203" i="1"/>
  <c r="H203" i="1"/>
  <c r="G203" i="1"/>
  <c r="J203" i="1"/>
  <c r="K203" i="1"/>
  <c r="M202" i="1"/>
  <c r="AB202" i="1"/>
  <c r="M200" i="7"/>
  <c r="AE200" i="7" s="1"/>
  <c r="AB200" i="7"/>
  <c r="AD200" i="7"/>
  <c r="L201" i="7"/>
  <c r="G201" i="7"/>
  <c r="I201" i="7"/>
  <c r="K201" i="7"/>
  <c r="J201" i="7"/>
  <c r="H201" i="7"/>
  <c r="K204" i="1" l="1"/>
  <c r="H204" i="1"/>
  <c r="J204" i="1"/>
  <c r="L204" i="1"/>
  <c r="I204" i="1"/>
  <c r="G204" i="1"/>
  <c r="M203" i="1"/>
  <c r="AB203" i="1"/>
  <c r="L202" i="7"/>
  <c r="G202" i="7"/>
  <c r="J202" i="7"/>
  <c r="H202" i="7"/>
  <c r="I202" i="7"/>
  <c r="K202" i="7"/>
  <c r="M201" i="7"/>
  <c r="AE201" i="7" s="1"/>
  <c r="AD201" i="7"/>
  <c r="AB201" i="7"/>
  <c r="M204" i="1" l="1"/>
  <c r="AB204" i="1"/>
  <c r="I205" i="1"/>
  <c r="L205" i="1"/>
  <c r="H205" i="1"/>
  <c r="K205" i="1"/>
  <c r="G205" i="1"/>
  <c r="J205" i="1"/>
  <c r="AD202" i="7"/>
  <c r="M202" i="7"/>
  <c r="AE202" i="7" s="1"/>
  <c r="AB202" i="7"/>
  <c r="L203" i="7"/>
  <c r="G203" i="7"/>
  <c r="I203" i="7"/>
  <c r="K203" i="7"/>
  <c r="J203" i="7"/>
  <c r="H203" i="7"/>
  <c r="K206" i="1" l="1"/>
  <c r="H206" i="1"/>
  <c r="J206" i="1"/>
  <c r="G206" i="1"/>
  <c r="L206" i="1"/>
  <c r="I206" i="1"/>
  <c r="M205" i="1"/>
  <c r="AB205" i="1"/>
  <c r="L204" i="7"/>
  <c r="J204" i="7"/>
  <c r="H204" i="7"/>
  <c r="G204" i="7"/>
  <c r="I204" i="7"/>
  <c r="K204" i="7"/>
  <c r="M203" i="7"/>
  <c r="AE203" i="7" s="1"/>
  <c r="AD203" i="7"/>
  <c r="AB203" i="7"/>
  <c r="I207" i="1" l="1"/>
  <c r="L207" i="1"/>
  <c r="H207" i="1"/>
  <c r="G207" i="1"/>
  <c r="J207" i="1"/>
  <c r="K207" i="1"/>
  <c r="M206" i="1"/>
  <c r="AB206" i="1"/>
  <c r="M204" i="7"/>
  <c r="AE204" i="7" s="1"/>
  <c r="AB204" i="7"/>
  <c r="AD204" i="7"/>
  <c r="L205" i="7"/>
  <c r="H205" i="7"/>
  <c r="G205" i="7"/>
  <c r="I205" i="7"/>
  <c r="K205" i="7"/>
  <c r="J205" i="7"/>
  <c r="I208" i="1" l="1"/>
  <c r="G208" i="1"/>
  <c r="L208" i="1"/>
  <c r="J208" i="1"/>
  <c r="K208" i="1"/>
  <c r="H208" i="1"/>
  <c r="AB207" i="1"/>
  <c r="M207" i="1"/>
  <c r="L206" i="7"/>
  <c r="G206" i="7"/>
  <c r="I206" i="7"/>
  <c r="J206" i="7"/>
  <c r="H206" i="7"/>
  <c r="K206" i="7"/>
  <c r="M205" i="7"/>
  <c r="AE205" i="7" s="1"/>
  <c r="AB205" i="7"/>
  <c r="AD205" i="7"/>
  <c r="AB208" i="1" l="1"/>
  <c r="M208" i="1"/>
  <c r="G209" i="1"/>
  <c r="J209" i="1"/>
  <c r="K209" i="1"/>
  <c r="H209" i="1"/>
  <c r="I209" i="1"/>
  <c r="L209" i="1"/>
  <c r="M206" i="7"/>
  <c r="AE206" i="7" s="1"/>
  <c r="AB206" i="7"/>
  <c r="AD206" i="7"/>
  <c r="L207" i="7"/>
  <c r="H207" i="7"/>
  <c r="G207" i="7"/>
  <c r="I207" i="7"/>
  <c r="K207" i="7"/>
  <c r="J207" i="7"/>
  <c r="AB209" i="1" l="1"/>
  <c r="M209" i="1"/>
  <c r="I210" i="1"/>
  <c r="G210" i="1"/>
  <c r="L210" i="1"/>
  <c r="J210" i="1"/>
  <c r="K210" i="1"/>
  <c r="H210" i="1"/>
  <c r="L208" i="7"/>
  <c r="G208" i="7"/>
  <c r="I208" i="7"/>
  <c r="K208" i="7"/>
  <c r="J208" i="7"/>
  <c r="H208" i="7"/>
  <c r="M207" i="7"/>
  <c r="AE207" i="7" s="1"/>
  <c r="AB207" i="7"/>
  <c r="AD207" i="7"/>
  <c r="G211" i="1" l="1"/>
  <c r="J211" i="1"/>
  <c r="H211" i="1"/>
  <c r="K211" i="1"/>
  <c r="I211" i="1"/>
  <c r="L211" i="1"/>
  <c r="AB210" i="1"/>
  <c r="M210" i="1"/>
  <c r="M208" i="7"/>
  <c r="AE208" i="7" s="1"/>
  <c r="AB208" i="7"/>
  <c r="AD208" i="7"/>
  <c r="L209" i="7"/>
  <c r="J209" i="7"/>
  <c r="H209" i="7"/>
  <c r="G209" i="7"/>
  <c r="I209" i="7"/>
  <c r="K209" i="7"/>
  <c r="I212" i="1" l="1"/>
  <c r="J212" i="1"/>
  <c r="G212" i="1"/>
  <c r="L212" i="1"/>
  <c r="K212" i="1"/>
  <c r="H212" i="1"/>
  <c r="AB211" i="1"/>
  <c r="M211" i="1"/>
  <c r="L210" i="7"/>
  <c r="G210" i="7"/>
  <c r="I210" i="7"/>
  <c r="K210" i="7"/>
  <c r="H210" i="7"/>
  <c r="J210" i="7"/>
  <c r="M209" i="7"/>
  <c r="AE209" i="7" s="1"/>
  <c r="AB209" i="7"/>
  <c r="AD209" i="7"/>
  <c r="G213" i="1" l="1"/>
  <c r="H213" i="1"/>
  <c r="K213" i="1"/>
  <c r="I213" i="1"/>
  <c r="L213" i="1"/>
  <c r="J213" i="1"/>
  <c r="AB212" i="1"/>
  <c r="M212" i="1"/>
  <c r="M210" i="7"/>
  <c r="AE210" i="7" s="1"/>
  <c r="AB210" i="7"/>
  <c r="AD210" i="7"/>
  <c r="L211" i="7"/>
  <c r="G211" i="7"/>
  <c r="J211" i="7"/>
  <c r="H211" i="7"/>
  <c r="I211" i="7"/>
  <c r="K211" i="7"/>
  <c r="I214" i="1" l="1"/>
  <c r="L214" i="1"/>
  <c r="K214" i="1"/>
  <c r="H214" i="1"/>
  <c r="G214" i="1"/>
  <c r="J214" i="1"/>
  <c r="AB213" i="1"/>
  <c r="M213" i="1"/>
  <c r="L212" i="7"/>
  <c r="G212" i="7"/>
  <c r="I212" i="7"/>
  <c r="K212" i="7"/>
  <c r="H212" i="7"/>
  <c r="J212" i="7"/>
  <c r="M211" i="7"/>
  <c r="AE211" i="7" s="1"/>
  <c r="AB211" i="7"/>
  <c r="AD211" i="7"/>
  <c r="L215" i="1" l="1"/>
  <c r="J215" i="1"/>
  <c r="K215" i="1"/>
  <c r="I215" i="1"/>
  <c r="G215" i="1"/>
  <c r="H215" i="1"/>
  <c r="M214" i="1"/>
  <c r="AB214" i="1"/>
  <c r="M212" i="7"/>
  <c r="AE212" i="7" s="1"/>
  <c r="AD212" i="7"/>
  <c r="AB212" i="7"/>
  <c r="L213" i="7"/>
  <c r="J213" i="7"/>
  <c r="G213" i="7"/>
  <c r="I213" i="7"/>
  <c r="K213" i="7"/>
  <c r="H213" i="7"/>
  <c r="M215" i="1" l="1"/>
  <c r="AB215" i="1"/>
  <c r="J216" i="1"/>
  <c r="K216" i="1"/>
  <c r="G216" i="1"/>
  <c r="I216" i="1"/>
  <c r="L216" i="1"/>
  <c r="H216" i="1"/>
  <c r="L214" i="7"/>
  <c r="G214" i="7"/>
  <c r="I214" i="7"/>
  <c r="J214" i="7"/>
  <c r="H214" i="7"/>
  <c r="K214" i="7"/>
  <c r="M213" i="7"/>
  <c r="AE213" i="7" s="1"/>
  <c r="AB213" i="7"/>
  <c r="AD213" i="7"/>
  <c r="M216" i="1" l="1"/>
  <c r="AB216" i="1"/>
  <c r="L217" i="1"/>
  <c r="J217" i="1"/>
  <c r="G217" i="1"/>
  <c r="H217" i="1"/>
  <c r="K217" i="1"/>
  <c r="I217" i="1"/>
  <c r="M214" i="7"/>
  <c r="AE214" i="7" s="1"/>
  <c r="AB214" i="7"/>
  <c r="AD214" i="7"/>
  <c r="L215" i="7"/>
  <c r="G215" i="7"/>
  <c r="I215" i="7"/>
  <c r="K215" i="7"/>
  <c r="J215" i="7"/>
  <c r="H215" i="7"/>
  <c r="M217" i="1" l="1"/>
  <c r="AB217" i="1"/>
  <c r="J218" i="1"/>
  <c r="L218" i="1"/>
  <c r="G218" i="1"/>
  <c r="I218" i="1"/>
  <c r="K218" i="1"/>
  <c r="H218" i="1"/>
  <c r="L216" i="7"/>
  <c r="G216" i="7"/>
  <c r="I216" i="7"/>
  <c r="K216" i="7"/>
  <c r="J216" i="7"/>
  <c r="H216" i="7"/>
  <c r="M215" i="7"/>
  <c r="AE215" i="7" s="1"/>
  <c r="AB215" i="7"/>
  <c r="AD215" i="7"/>
  <c r="K219" i="1" l="1"/>
  <c r="I219" i="1"/>
  <c r="J219" i="1"/>
  <c r="L219" i="1"/>
  <c r="G219" i="1"/>
  <c r="H219" i="1"/>
  <c r="M218" i="1"/>
  <c r="AB218" i="1"/>
  <c r="AB216" i="7"/>
  <c r="M216" i="7"/>
  <c r="AE216" i="7" s="1"/>
  <c r="AD216" i="7"/>
  <c r="L217" i="7"/>
  <c r="G217" i="7"/>
  <c r="I217" i="7"/>
  <c r="K217" i="7"/>
  <c r="J217" i="7"/>
  <c r="H217" i="7"/>
  <c r="H220" i="1" l="1"/>
  <c r="J220" i="1"/>
  <c r="L220" i="1"/>
  <c r="G220" i="1"/>
  <c r="K220" i="1"/>
  <c r="I220" i="1"/>
  <c r="M219" i="1"/>
  <c r="AB219" i="1"/>
  <c r="L218" i="7"/>
  <c r="H218" i="7"/>
  <c r="G218" i="7"/>
  <c r="I218" i="7"/>
  <c r="K218" i="7"/>
  <c r="J218" i="7"/>
  <c r="AB217" i="7"/>
  <c r="M217" i="7"/>
  <c r="AE217" i="7" s="1"/>
  <c r="AD217" i="7"/>
  <c r="J221" i="1" l="1"/>
  <c r="L221" i="1"/>
  <c r="G221" i="1"/>
  <c r="K221" i="1"/>
  <c r="I221" i="1"/>
  <c r="H221" i="1"/>
  <c r="AB220" i="1"/>
  <c r="M220" i="1"/>
  <c r="AD218" i="7"/>
  <c r="M218" i="7"/>
  <c r="AE218" i="7" s="1"/>
  <c r="AB218" i="7"/>
  <c r="L219" i="7"/>
  <c r="H219" i="7"/>
  <c r="G219" i="7"/>
  <c r="I219" i="7"/>
  <c r="K219" i="7"/>
  <c r="J219" i="7"/>
  <c r="H222" i="1" l="1"/>
  <c r="J222" i="1"/>
  <c r="G222" i="1"/>
  <c r="I222" i="1"/>
  <c r="L222" i="1"/>
  <c r="K222" i="1"/>
  <c r="M221" i="1"/>
  <c r="AB221" i="1"/>
  <c r="L220" i="7"/>
  <c r="G220" i="7"/>
  <c r="I220" i="7"/>
  <c r="K220" i="7"/>
  <c r="J220" i="7"/>
  <c r="H220" i="7"/>
  <c r="M219" i="7"/>
  <c r="AE219" i="7" s="1"/>
  <c r="AB219" i="7"/>
  <c r="AD219" i="7"/>
  <c r="J223" i="1" l="1"/>
  <c r="L223" i="1"/>
  <c r="G223" i="1"/>
  <c r="K223" i="1"/>
  <c r="I223" i="1"/>
  <c r="H223" i="1"/>
  <c r="AB222" i="1"/>
  <c r="M222" i="1"/>
  <c r="M220" i="7"/>
  <c r="AE220" i="7" s="1"/>
  <c r="AB220" i="7"/>
  <c r="AD220" i="7"/>
  <c r="L221" i="7"/>
  <c r="G221" i="7"/>
  <c r="I221" i="7"/>
  <c r="K221" i="7"/>
  <c r="J221" i="7"/>
  <c r="H221" i="7"/>
  <c r="H224" i="1" l="1"/>
  <c r="J224" i="1"/>
  <c r="L224" i="1"/>
  <c r="G224" i="1"/>
  <c r="K224" i="1"/>
  <c r="I224" i="1"/>
  <c r="M223" i="1"/>
  <c r="AB223" i="1"/>
  <c r="L222" i="7"/>
  <c r="G222" i="7"/>
  <c r="I222" i="7"/>
  <c r="J222" i="7"/>
  <c r="H222" i="7"/>
  <c r="K222" i="7"/>
  <c r="M221" i="7"/>
  <c r="AE221" i="7" s="1"/>
  <c r="AB221" i="7"/>
  <c r="AD221" i="7"/>
  <c r="AB224" i="1" l="1"/>
  <c r="M224" i="1"/>
  <c r="J225" i="1"/>
  <c r="L225" i="1"/>
  <c r="K225" i="1"/>
  <c r="I225" i="1"/>
  <c r="G225" i="1"/>
  <c r="H225" i="1"/>
  <c r="M222" i="7"/>
  <c r="AE222" i="7" s="1"/>
  <c r="AB222" i="7"/>
  <c r="AD222" i="7"/>
  <c r="G223" i="7"/>
  <c r="I223" i="7"/>
  <c r="K223" i="7"/>
  <c r="J223" i="7"/>
  <c r="H223" i="7"/>
  <c r="L223" i="7"/>
  <c r="K226" i="1" l="1"/>
  <c r="H226" i="1"/>
  <c r="I226" i="1"/>
  <c r="J226" i="1"/>
  <c r="L226" i="1"/>
  <c r="G226" i="1"/>
  <c r="AB225" i="1"/>
  <c r="M225" i="1"/>
  <c r="M223" i="7"/>
  <c r="AE223" i="7" s="1"/>
  <c r="AB223" i="7"/>
  <c r="AD223" i="7"/>
  <c r="L224" i="7"/>
  <c r="G224" i="7"/>
  <c r="I224" i="7"/>
  <c r="K224" i="7"/>
  <c r="J224" i="7"/>
  <c r="H224" i="7"/>
  <c r="M226" i="1" l="1"/>
  <c r="AB226" i="1"/>
  <c r="K227" i="1"/>
  <c r="I227" i="1"/>
  <c r="H227" i="1"/>
  <c r="J227" i="1"/>
  <c r="L227" i="1"/>
  <c r="G227" i="1"/>
  <c r="G225" i="7"/>
  <c r="L225" i="7"/>
  <c r="I225" i="7"/>
  <c r="K225" i="7"/>
  <c r="J225" i="7"/>
  <c r="H225" i="7"/>
  <c r="M224" i="7"/>
  <c r="AE224" i="7" s="1"/>
  <c r="AB224" i="7"/>
  <c r="AD224" i="7"/>
  <c r="H228" i="1" l="1"/>
  <c r="J228" i="1"/>
  <c r="I228" i="1"/>
  <c r="L228" i="1"/>
  <c r="G228" i="1"/>
  <c r="K228" i="1"/>
  <c r="M227" i="1"/>
  <c r="AB227" i="1"/>
  <c r="M225" i="7"/>
  <c r="AE225" i="7" s="1"/>
  <c r="AB225" i="7"/>
  <c r="AD225" i="7"/>
  <c r="L226" i="7"/>
  <c r="G226" i="7"/>
  <c r="J226" i="7"/>
  <c r="H226" i="7"/>
  <c r="I226" i="7"/>
  <c r="K226" i="7"/>
  <c r="J229" i="1" l="1"/>
  <c r="L229" i="1"/>
  <c r="G229" i="1"/>
  <c r="H229" i="1"/>
  <c r="K229" i="1"/>
  <c r="I229" i="1"/>
  <c r="AB228" i="1"/>
  <c r="M228" i="1"/>
  <c r="L227" i="7"/>
  <c r="G227" i="7"/>
  <c r="I227" i="7"/>
  <c r="K227" i="7"/>
  <c r="H227" i="7"/>
  <c r="J227" i="7"/>
  <c r="AB226" i="7"/>
  <c r="AD226" i="7"/>
  <c r="M226" i="7"/>
  <c r="AE226" i="7" s="1"/>
  <c r="AB229" i="1" l="1"/>
  <c r="M229" i="1"/>
  <c r="K230" i="1"/>
  <c r="L230" i="1"/>
  <c r="G230" i="1"/>
  <c r="I230" i="1"/>
  <c r="H230" i="1"/>
  <c r="J230" i="1"/>
  <c r="M227" i="7"/>
  <c r="AE227" i="7" s="1"/>
  <c r="AB227" i="7"/>
  <c r="AD227" i="7"/>
  <c r="L228" i="7"/>
  <c r="G228" i="7"/>
  <c r="K228" i="7"/>
  <c r="I228" i="7"/>
  <c r="J228" i="7"/>
  <c r="H228" i="7"/>
  <c r="K231" i="1" l="1"/>
  <c r="I231" i="1"/>
  <c r="H231" i="1"/>
  <c r="G231" i="1"/>
  <c r="J231" i="1"/>
  <c r="L231" i="1"/>
  <c r="M230" i="1"/>
  <c r="AB230" i="1"/>
  <c r="L229" i="7"/>
  <c r="G229" i="7"/>
  <c r="I229" i="7"/>
  <c r="K229" i="7"/>
  <c r="H229" i="7"/>
  <c r="J229" i="7"/>
  <c r="M228" i="7"/>
  <c r="AE228" i="7" s="1"/>
  <c r="AB228" i="7"/>
  <c r="AD228" i="7"/>
  <c r="M231" i="1" l="1"/>
  <c r="AB231" i="1"/>
  <c r="H232" i="1"/>
  <c r="J232" i="1"/>
  <c r="L232" i="1"/>
  <c r="G232" i="1"/>
  <c r="I232" i="1"/>
  <c r="K232" i="1"/>
  <c r="M229" i="7"/>
  <c r="AE229" i="7" s="1"/>
  <c r="AB229" i="7"/>
  <c r="AD229" i="7"/>
  <c r="L230" i="7"/>
  <c r="G230" i="7"/>
  <c r="I230" i="7"/>
  <c r="K230" i="7"/>
  <c r="J230" i="7"/>
  <c r="H230" i="7"/>
  <c r="J233" i="1" l="1"/>
  <c r="L233" i="1"/>
  <c r="G233" i="1"/>
  <c r="K233" i="1"/>
  <c r="I233" i="1"/>
  <c r="H233" i="1"/>
  <c r="AB232" i="1"/>
  <c r="M232" i="1"/>
  <c r="L231" i="7"/>
  <c r="G231" i="7"/>
  <c r="J231" i="7"/>
  <c r="H231" i="7"/>
  <c r="I231" i="7"/>
  <c r="K231" i="7"/>
  <c r="M230" i="7"/>
  <c r="AE230" i="7" s="1"/>
  <c r="AB230" i="7"/>
  <c r="AD230" i="7"/>
  <c r="I234" i="1" l="1"/>
  <c r="G234" i="1"/>
  <c r="J234" i="1"/>
  <c r="H234" i="1"/>
  <c r="L234" i="1"/>
  <c r="K234" i="1"/>
  <c r="M233" i="1"/>
  <c r="AB233" i="1"/>
  <c r="M231" i="7"/>
  <c r="AE231" i="7" s="1"/>
  <c r="AB231" i="7"/>
  <c r="AD231" i="7"/>
  <c r="L232" i="7"/>
  <c r="G232" i="7"/>
  <c r="I232" i="7"/>
  <c r="J232" i="7"/>
  <c r="K232" i="7"/>
  <c r="H232" i="7"/>
  <c r="G235" i="1" l="1"/>
  <c r="L235" i="1"/>
  <c r="K235" i="1"/>
  <c r="I235" i="1"/>
  <c r="H235" i="1"/>
  <c r="J235" i="1"/>
  <c r="AB234" i="1"/>
  <c r="M234" i="1"/>
  <c r="L233" i="7"/>
  <c r="K233" i="7"/>
  <c r="J233" i="7"/>
  <c r="G233" i="7"/>
  <c r="I233" i="7"/>
  <c r="H233" i="7"/>
  <c r="M232" i="7"/>
  <c r="AE232" i="7" s="1"/>
  <c r="AB232" i="7"/>
  <c r="AD232" i="7"/>
  <c r="I236" i="1" l="1"/>
  <c r="H236" i="1"/>
  <c r="G236" i="1"/>
  <c r="J236" i="1"/>
  <c r="L236" i="1"/>
  <c r="K236" i="1"/>
  <c r="AB235" i="1"/>
  <c r="M235" i="1"/>
  <c r="M233" i="7"/>
  <c r="AE233" i="7" s="1"/>
  <c r="AD233" i="7"/>
  <c r="AB233" i="7"/>
  <c r="L234" i="7"/>
  <c r="G234" i="7"/>
  <c r="K234" i="7"/>
  <c r="J234" i="7"/>
  <c r="H234" i="7"/>
  <c r="I234" i="7"/>
  <c r="M236" i="1" l="1"/>
  <c r="AB236" i="1"/>
  <c r="K237" i="1"/>
  <c r="J237" i="1"/>
  <c r="G237" i="1"/>
  <c r="H237" i="1"/>
  <c r="I237" i="1"/>
  <c r="L237" i="1"/>
  <c r="L235" i="7"/>
  <c r="J235" i="7"/>
  <c r="G235" i="7"/>
  <c r="I235" i="7"/>
  <c r="K235" i="7"/>
  <c r="H235" i="7"/>
  <c r="M234" i="7"/>
  <c r="AE234" i="7" s="1"/>
  <c r="AD234" i="7"/>
  <c r="AB234" i="7"/>
  <c r="I238" i="1" l="1"/>
  <c r="J238" i="1"/>
  <c r="K238" i="1"/>
  <c r="G238" i="1"/>
  <c r="L238" i="1"/>
  <c r="H238" i="1"/>
  <c r="AB237" i="1"/>
  <c r="M237" i="1"/>
  <c r="M235" i="7"/>
  <c r="AE235" i="7" s="1"/>
  <c r="AD235" i="7"/>
  <c r="AB235" i="7"/>
  <c r="L236" i="7"/>
  <c r="G236" i="7"/>
  <c r="I236" i="7"/>
  <c r="K236" i="7"/>
  <c r="J236" i="7"/>
  <c r="H236" i="7"/>
  <c r="H239" i="1" l="1"/>
  <c r="J239" i="1"/>
  <c r="K239" i="1"/>
  <c r="I239" i="1"/>
  <c r="L239" i="1"/>
  <c r="G239" i="1"/>
  <c r="M238" i="1"/>
  <c r="AB238" i="1"/>
  <c r="G237" i="7"/>
  <c r="K237" i="7"/>
  <c r="J237" i="7"/>
  <c r="I237" i="7"/>
  <c r="H237" i="7"/>
  <c r="L237" i="7"/>
  <c r="M236" i="7"/>
  <c r="AE236" i="7" s="1"/>
  <c r="AB236" i="7"/>
  <c r="AD236" i="7"/>
  <c r="L240" i="1" l="1"/>
  <c r="H240" i="1"/>
  <c r="I240" i="1"/>
  <c r="K240" i="1"/>
  <c r="J240" i="1"/>
  <c r="G240" i="1"/>
  <c r="AB239" i="1"/>
  <c r="M239" i="1"/>
  <c r="AB237" i="7"/>
  <c r="M237" i="7"/>
  <c r="AE237" i="7" s="1"/>
  <c r="AD237" i="7"/>
  <c r="L238" i="7"/>
  <c r="G238" i="7"/>
  <c r="H238" i="7"/>
  <c r="K238" i="7"/>
  <c r="I238" i="7"/>
  <c r="J238" i="7"/>
  <c r="AB240" i="1" l="1"/>
  <c r="M240" i="1"/>
  <c r="G241" i="1"/>
  <c r="H241" i="1"/>
  <c r="J241" i="1"/>
  <c r="K241" i="1"/>
  <c r="I241" i="1"/>
  <c r="L241" i="1"/>
  <c r="L239" i="7"/>
  <c r="G239" i="7"/>
  <c r="H239" i="7"/>
  <c r="I239" i="7"/>
  <c r="K239" i="7"/>
  <c r="J239" i="7"/>
  <c r="M238" i="7"/>
  <c r="AE238" i="7" s="1"/>
  <c r="AB238" i="7"/>
  <c r="AD238" i="7"/>
  <c r="I242" i="1" l="1"/>
  <c r="G242" i="1"/>
  <c r="J242" i="1"/>
  <c r="K242" i="1"/>
  <c r="H242" i="1"/>
  <c r="L242" i="1"/>
  <c r="M241" i="1"/>
  <c r="AB241" i="1"/>
  <c r="M239" i="7"/>
  <c r="AE239" i="7" s="1"/>
  <c r="AB239" i="7"/>
  <c r="AD239" i="7"/>
  <c r="L240" i="7"/>
  <c r="G240" i="7"/>
  <c r="K240" i="7"/>
  <c r="J240" i="7"/>
  <c r="I240" i="7"/>
  <c r="H240" i="7"/>
  <c r="M242" i="1" l="1"/>
  <c r="AB242" i="1"/>
  <c r="H243" i="1"/>
  <c r="J243" i="1"/>
  <c r="L243" i="1"/>
  <c r="G243" i="1"/>
  <c r="K243" i="1"/>
  <c r="I243" i="1"/>
  <c r="L241" i="7"/>
  <c r="G241" i="7"/>
  <c r="K241" i="7"/>
  <c r="J241" i="7"/>
  <c r="H241" i="7"/>
  <c r="I241" i="7"/>
  <c r="M240" i="7"/>
  <c r="AE240" i="7" s="1"/>
  <c r="AB240" i="7"/>
  <c r="AD240" i="7"/>
  <c r="L244" i="1" l="1"/>
  <c r="K244" i="1"/>
  <c r="G244" i="1"/>
  <c r="J244" i="1"/>
  <c r="I244" i="1"/>
  <c r="H244" i="1"/>
  <c r="M243" i="1"/>
  <c r="AB243" i="1"/>
  <c r="AB241" i="7"/>
  <c r="M241" i="7"/>
  <c r="AE241" i="7" s="1"/>
  <c r="AD241" i="7"/>
  <c r="L242" i="7"/>
  <c r="G242" i="7"/>
  <c r="I242" i="7"/>
  <c r="H242" i="7"/>
  <c r="K242" i="7"/>
  <c r="J242" i="7"/>
  <c r="M244" i="1" l="1"/>
  <c r="AB244" i="1"/>
  <c r="H245" i="1"/>
  <c r="I245" i="1"/>
  <c r="L245" i="1"/>
  <c r="K245" i="1"/>
  <c r="J245" i="1"/>
  <c r="G245" i="1"/>
  <c r="I243" i="7"/>
  <c r="K243" i="7"/>
  <c r="H243" i="7"/>
  <c r="L243" i="7"/>
  <c r="J243" i="7"/>
  <c r="G243" i="7"/>
  <c r="AD242" i="7"/>
  <c r="M242" i="7"/>
  <c r="AE242" i="7" s="1"/>
  <c r="AB242" i="7"/>
  <c r="M245" i="1" l="1"/>
  <c r="AB245" i="1"/>
  <c r="G246" i="1"/>
  <c r="L246" i="1"/>
  <c r="J246" i="1"/>
  <c r="H246" i="1"/>
  <c r="K246" i="1"/>
  <c r="I246" i="1"/>
  <c r="AD243" i="7"/>
  <c r="M243" i="7"/>
  <c r="AE243" i="7" s="1"/>
  <c r="AB243" i="7"/>
  <c r="G244" i="7"/>
  <c r="I244" i="7"/>
  <c r="K244" i="7"/>
  <c r="H244" i="7"/>
  <c r="J244" i="7"/>
  <c r="L244" i="7"/>
  <c r="AB246" i="1" l="1"/>
  <c r="M246" i="1"/>
  <c r="G247" i="1"/>
  <c r="K247" i="1"/>
  <c r="I247" i="1"/>
  <c r="L247" i="1"/>
  <c r="H247" i="1"/>
  <c r="J247" i="1"/>
  <c r="AD244" i="7"/>
  <c r="M244" i="7"/>
  <c r="AE244" i="7" s="1"/>
  <c r="AB244" i="7"/>
  <c r="I245" i="7"/>
  <c r="H245" i="7"/>
  <c r="L245" i="7"/>
  <c r="G245" i="7"/>
  <c r="K245" i="7"/>
  <c r="J245" i="7"/>
  <c r="M247" i="1" l="1"/>
  <c r="AB247" i="1"/>
  <c r="H248" i="1"/>
  <c r="G248" i="1"/>
  <c r="I248" i="1"/>
  <c r="K248" i="1"/>
  <c r="J248" i="1"/>
  <c r="L248" i="1"/>
  <c r="M245" i="7"/>
  <c r="AE245" i="7" s="1"/>
  <c r="AD245" i="7"/>
  <c r="AB245" i="7"/>
  <c r="K246" i="7"/>
  <c r="L246" i="7"/>
  <c r="G246" i="7"/>
  <c r="I246" i="7"/>
  <c r="J246" i="7"/>
  <c r="H246" i="7"/>
  <c r="G249" i="1" l="1"/>
  <c r="J249" i="1"/>
  <c r="L249" i="1"/>
  <c r="K249" i="1"/>
  <c r="I249" i="1"/>
  <c r="H249" i="1"/>
  <c r="AB248" i="1"/>
  <c r="M248" i="1"/>
  <c r="M246" i="7"/>
  <c r="AE246" i="7" s="1"/>
  <c r="AD246" i="7"/>
  <c r="AB246" i="7"/>
  <c r="K247" i="7"/>
  <c r="J247" i="7"/>
  <c r="I247" i="7"/>
  <c r="G247" i="7"/>
  <c r="H247" i="7"/>
  <c r="L247" i="7"/>
  <c r="AB249" i="1" l="1"/>
  <c r="M249" i="1"/>
  <c r="K250" i="1"/>
  <c r="H250" i="1"/>
  <c r="I250" i="1"/>
  <c r="J250" i="1"/>
  <c r="L250" i="1"/>
  <c r="G250" i="1"/>
  <c r="AD247" i="7"/>
  <c r="M247" i="7"/>
  <c r="AE247" i="7" s="1"/>
  <c r="AB247" i="7"/>
  <c r="K248" i="7"/>
  <c r="H248" i="7"/>
  <c r="I248" i="7"/>
  <c r="G248" i="7"/>
  <c r="L248" i="7"/>
  <c r="J248" i="7"/>
  <c r="G251" i="1" l="1"/>
  <c r="H251" i="1"/>
  <c r="J251" i="1"/>
  <c r="K251" i="1"/>
  <c r="I251" i="1"/>
  <c r="L251" i="1"/>
  <c r="AB250" i="1"/>
  <c r="M250" i="1"/>
  <c r="AB248" i="7"/>
  <c r="M248" i="7"/>
  <c r="AE248" i="7" s="1"/>
  <c r="AD248" i="7"/>
  <c r="J249" i="7"/>
  <c r="I249" i="7"/>
  <c r="H249" i="7"/>
  <c r="L249" i="7"/>
  <c r="G249" i="7"/>
  <c r="K249" i="7"/>
  <c r="L252" i="1" l="1"/>
  <c r="K252" i="1"/>
  <c r="G252" i="1"/>
  <c r="J252" i="1"/>
  <c r="I252" i="1"/>
  <c r="H252" i="1"/>
  <c r="M251" i="1"/>
  <c r="AB251" i="1"/>
  <c r="K250" i="7"/>
  <c r="H250" i="7"/>
  <c r="G250" i="7"/>
  <c r="L250" i="7"/>
  <c r="I250" i="7"/>
  <c r="J250" i="7"/>
  <c r="M249" i="7"/>
  <c r="AE249" i="7" s="1"/>
  <c r="AD249" i="7"/>
  <c r="AB249" i="7"/>
  <c r="M252" i="1" l="1"/>
  <c r="AB252" i="1"/>
  <c r="H253" i="1"/>
  <c r="I253" i="1"/>
  <c r="J253" i="1"/>
  <c r="L253" i="1"/>
  <c r="G253" i="1"/>
  <c r="K253" i="1"/>
  <c r="AB250" i="7"/>
  <c r="M250" i="7"/>
  <c r="AE250" i="7" s="1"/>
  <c r="AD250" i="7"/>
  <c r="H251" i="7"/>
  <c r="I251" i="7"/>
  <c r="G251" i="7"/>
  <c r="J251" i="7"/>
  <c r="L251" i="7"/>
  <c r="K251" i="7"/>
  <c r="J254" i="1" l="1"/>
  <c r="K254" i="1"/>
  <c r="H254" i="1"/>
  <c r="I254" i="1"/>
  <c r="G254" i="1"/>
  <c r="L254" i="1"/>
  <c r="M253" i="1"/>
  <c r="AB253" i="1"/>
  <c r="K252" i="7"/>
  <c r="L252" i="7"/>
  <c r="H252" i="7"/>
  <c r="I252" i="7"/>
  <c r="J252" i="7"/>
  <c r="G252" i="7"/>
  <c r="M251" i="7"/>
  <c r="AE251" i="7" s="1"/>
  <c r="AD251" i="7"/>
  <c r="AB251" i="7"/>
  <c r="H255" i="1" l="1"/>
  <c r="L255" i="1"/>
  <c r="K255" i="1"/>
  <c r="G255" i="1"/>
  <c r="I255" i="1"/>
  <c r="J255" i="1"/>
  <c r="M254" i="1"/>
  <c r="AB254" i="1"/>
  <c r="M252" i="7"/>
  <c r="AE252" i="7" s="1"/>
  <c r="AD252" i="7"/>
  <c r="AB252" i="7"/>
  <c r="K253" i="7"/>
  <c r="H253" i="7"/>
  <c r="I253" i="7"/>
  <c r="J253" i="7"/>
  <c r="G253" i="7"/>
  <c r="L253" i="7"/>
  <c r="M255" i="1" l="1"/>
  <c r="AB255" i="1"/>
  <c r="H256" i="1"/>
  <c r="G256" i="1"/>
  <c r="I256" i="1"/>
  <c r="K256" i="1"/>
  <c r="J256" i="1"/>
  <c r="L256" i="1"/>
  <c r="AB253" i="7"/>
  <c r="M253" i="7"/>
  <c r="AE253" i="7" s="1"/>
  <c r="AD253" i="7"/>
  <c r="K254" i="7"/>
  <c r="H254" i="7"/>
  <c r="L254" i="7"/>
  <c r="I254" i="7"/>
  <c r="G254" i="7"/>
  <c r="J254" i="7"/>
  <c r="AB256" i="1" l="1"/>
  <c r="M256" i="1"/>
  <c r="G257" i="1"/>
  <c r="H257" i="1"/>
  <c r="K257" i="1"/>
  <c r="I257" i="1"/>
  <c r="J257" i="1"/>
  <c r="L257" i="1"/>
  <c r="L255" i="7"/>
  <c r="H255" i="7"/>
  <c r="G255" i="7"/>
  <c r="K255" i="7"/>
  <c r="J255" i="7"/>
  <c r="I255" i="7"/>
  <c r="AD254" i="7"/>
  <c r="AB254" i="7"/>
  <c r="M254" i="7"/>
  <c r="AE254" i="7" s="1"/>
  <c r="I258" i="1" l="1"/>
  <c r="G258" i="1"/>
  <c r="J258" i="1"/>
  <c r="H258" i="1"/>
  <c r="K258" i="1"/>
  <c r="L258" i="1"/>
  <c r="M257" i="1"/>
  <c r="AB257" i="1"/>
  <c r="AD255" i="7"/>
  <c r="M255" i="7"/>
  <c r="AE255" i="7" s="1"/>
  <c r="AB255" i="7"/>
  <c r="K256" i="7"/>
  <c r="G256" i="7"/>
  <c r="H256" i="7"/>
  <c r="I256" i="7"/>
  <c r="J256" i="7"/>
  <c r="L256" i="7"/>
  <c r="G259" i="1" l="1"/>
  <c r="J259" i="1"/>
  <c r="L259" i="1"/>
  <c r="K259" i="1"/>
  <c r="I259" i="1"/>
  <c r="H259" i="1"/>
  <c r="AB258" i="1"/>
  <c r="M258" i="1"/>
  <c r="M256" i="7"/>
  <c r="AE256" i="7" s="1"/>
  <c r="AB256" i="7"/>
  <c r="AD256" i="7"/>
  <c r="K257" i="7"/>
  <c r="H257" i="7"/>
  <c r="J257" i="7"/>
  <c r="I257" i="7"/>
  <c r="G257" i="7"/>
  <c r="L257" i="7"/>
  <c r="I260" i="1" l="1"/>
  <c r="H260" i="1"/>
  <c r="J260" i="1"/>
  <c r="L260" i="1"/>
  <c r="K260" i="1"/>
  <c r="G260" i="1"/>
  <c r="AB259" i="1"/>
  <c r="M259" i="1"/>
  <c r="AD257" i="7"/>
  <c r="AB257" i="7"/>
  <c r="M257" i="7"/>
  <c r="AE257" i="7" s="1"/>
  <c r="K258" i="7"/>
  <c r="H258" i="7"/>
  <c r="L258" i="7"/>
  <c r="I258" i="7"/>
  <c r="G258" i="7"/>
  <c r="J258" i="7"/>
  <c r="M260" i="1" l="1"/>
  <c r="AB260" i="1"/>
  <c r="H261" i="1"/>
  <c r="I261" i="1"/>
  <c r="L261" i="1"/>
  <c r="J261" i="1"/>
  <c r="G261" i="1"/>
  <c r="K261" i="1"/>
  <c r="AB258" i="7"/>
  <c r="M258" i="7"/>
  <c r="AE258" i="7" s="1"/>
  <c r="AD258" i="7"/>
  <c r="H259" i="7"/>
  <c r="I259" i="7"/>
  <c r="L259" i="7"/>
  <c r="G259" i="7"/>
  <c r="K259" i="7"/>
  <c r="J259" i="7"/>
  <c r="G262" i="1" l="1"/>
  <c r="L262" i="1"/>
  <c r="K262" i="1"/>
  <c r="H262" i="1"/>
  <c r="J262" i="1"/>
  <c r="I262" i="1"/>
  <c r="M261" i="1"/>
  <c r="AB261" i="1"/>
  <c r="M259" i="7"/>
  <c r="AE259" i="7" s="1"/>
  <c r="AD259" i="7"/>
  <c r="AB259" i="7"/>
  <c r="K260" i="7"/>
  <c r="H260" i="7"/>
  <c r="J260" i="7"/>
  <c r="G260" i="7"/>
  <c r="L260" i="7"/>
  <c r="I260" i="7"/>
  <c r="G263" i="1" l="1"/>
  <c r="L263" i="1"/>
  <c r="K263" i="1"/>
  <c r="I263" i="1"/>
  <c r="H263" i="1"/>
  <c r="J263" i="1"/>
  <c r="AB262" i="1"/>
  <c r="M262" i="1"/>
  <c r="AD260" i="7"/>
  <c r="AB260" i="7"/>
  <c r="M260" i="7"/>
  <c r="AE260" i="7" s="1"/>
  <c r="J261" i="7"/>
  <c r="I261" i="7"/>
  <c r="G261" i="7"/>
  <c r="L261" i="7"/>
  <c r="K261" i="7"/>
  <c r="H261" i="7"/>
  <c r="M263" i="1" l="1"/>
  <c r="AB263" i="1"/>
  <c r="I264" i="1"/>
  <c r="L264" i="1"/>
  <c r="H264" i="1"/>
  <c r="K264" i="1"/>
  <c r="J264" i="1"/>
  <c r="G264" i="1"/>
  <c r="K262" i="7"/>
  <c r="H262" i="7"/>
  <c r="J262" i="7"/>
  <c r="L262" i="7"/>
  <c r="I262" i="7"/>
  <c r="G262" i="7"/>
  <c r="M261" i="7"/>
  <c r="AE261" i="7" s="1"/>
  <c r="AB261" i="7"/>
  <c r="AD261" i="7"/>
  <c r="AB264" i="1" l="1"/>
  <c r="M264" i="1"/>
  <c r="J265" i="1"/>
  <c r="I265" i="1"/>
  <c r="L265" i="1"/>
  <c r="K265" i="1"/>
  <c r="H265" i="1"/>
  <c r="G265" i="1"/>
  <c r="AB262" i="7"/>
  <c r="M262" i="7"/>
  <c r="AE262" i="7" s="1"/>
  <c r="AD262" i="7"/>
  <c r="H263" i="7"/>
  <c r="I263" i="7"/>
  <c r="L263" i="7"/>
  <c r="G263" i="7"/>
  <c r="J263" i="7"/>
  <c r="K263" i="7"/>
  <c r="H266" i="1" l="1"/>
  <c r="J266" i="1"/>
  <c r="L266" i="1"/>
  <c r="G266" i="1"/>
  <c r="K266" i="1"/>
  <c r="I266" i="1"/>
  <c r="M265" i="1"/>
  <c r="AB265" i="1"/>
  <c r="M263" i="7"/>
  <c r="AE263" i="7" s="1"/>
  <c r="AB263" i="7"/>
  <c r="AD263" i="7"/>
  <c r="K264" i="7"/>
  <c r="I264" i="7"/>
  <c r="L264" i="7"/>
  <c r="H264" i="7"/>
  <c r="G264" i="7"/>
  <c r="J264" i="7"/>
  <c r="M266" i="1" l="1"/>
  <c r="AB266" i="1"/>
  <c r="G267" i="1"/>
  <c r="H267" i="1"/>
  <c r="K267" i="1"/>
  <c r="I267" i="1"/>
  <c r="L267" i="1"/>
  <c r="J267" i="1"/>
  <c r="M264" i="7"/>
  <c r="AE264" i="7" s="1"/>
  <c r="AB264" i="7"/>
  <c r="AD264" i="7"/>
  <c r="K265" i="7"/>
  <c r="J265" i="7"/>
  <c r="L265" i="7"/>
  <c r="G265" i="7"/>
  <c r="H265" i="7"/>
  <c r="I265" i="7"/>
  <c r="AB267" i="1" l="1"/>
  <c r="M267" i="1"/>
  <c r="G268" i="1"/>
  <c r="K268" i="1"/>
  <c r="I268" i="1"/>
  <c r="H268" i="1"/>
  <c r="J268" i="1"/>
  <c r="L268" i="1"/>
  <c r="K266" i="7"/>
  <c r="H266" i="7"/>
  <c r="L266" i="7"/>
  <c r="I266" i="7"/>
  <c r="G266" i="7"/>
  <c r="J266" i="7"/>
  <c r="M265" i="7"/>
  <c r="AE265" i="7" s="1"/>
  <c r="AB265" i="7"/>
  <c r="AD265" i="7"/>
  <c r="G269" i="1" l="1"/>
  <c r="L269" i="1"/>
  <c r="J269" i="1"/>
  <c r="K269" i="1"/>
  <c r="H269" i="1"/>
  <c r="I269" i="1"/>
  <c r="M268" i="1"/>
  <c r="AB268" i="1"/>
  <c r="I267" i="7"/>
  <c r="H267" i="7"/>
  <c r="G267" i="7"/>
  <c r="J267" i="7"/>
  <c r="L267" i="7"/>
  <c r="K267" i="7"/>
  <c r="AD266" i="7"/>
  <c r="M266" i="7"/>
  <c r="AE266" i="7" s="1"/>
  <c r="AB266" i="7"/>
  <c r="G270" i="1" l="1"/>
  <c r="K270" i="1"/>
  <c r="I270" i="1"/>
  <c r="H270" i="1"/>
  <c r="J270" i="1"/>
  <c r="L270" i="1"/>
  <c r="AB269" i="1"/>
  <c r="M269" i="1"/>
  <c r="AB267" i="7"/>
  <c r="M267" i="7"/>
  <c r="AE267" i="7" s="1"/>
  <c r="AD267" i="7"/>
  <c r="L268" i="7"/>
  <c r="J268" i="7"/>
  <c r="K268" i="7"/>
  <c r="H268" i="7"/>
  <c r="G268" i="7"/>
  <c r="I268" i="7"/>
  <c r="I271" i="1" l="1"/>
  <c r="K271" i="1"/>
  <c r="J271" i="1"/>
  <c r="H271" i="1"/>
  <c r="G271" i="1"/>
  <c r="L271" i="1"/>
  <c r="AB270" i="1"/>
  <c r="M270" i="1"/>
  <c r="G269" i="7"/>
  <c r="L269" i="7"/>
  <c r="I269" i="7"/>
  <c r="K269" i="7"/>
  <c r="J269" i="7"/>
  <c r="H269" i="7"/>
  <c r="M268" i="7"/>
  <c r="AE268" i="7" s="1"/>
  <c r="AD268" i="7"/>
  <c r="AB268" i="7"/>
  <c r="M271" i="1" l="1"/>
  <c r="AB271" i="1"/>
  <c r="H272" i="1"/>
  <c r="J272" i="1"/>
  <c r="L272" i="1"/>
  <c r="K272" i="1"/>
  <c r="I272" i="1"/>
  <c r="G272" i="1"/>
  <c r="I270" i="7"/>
  <c r="K270" i="7"/>
  <c r="G270" i="7"/>
  <c r="J270" i="7"/>
  <c r="L270" i="7"/>
  <c r="H270" i="7"/>
  <c r="AB269" i="7"/>
  <c r="M269" i="7"/>
  <c r="AE269" i="7" s="1"/>
  <c r="AD269" i="7"/>
  <c r="M272" i="1" l="1"/>
  <c r="AB272" i="1"/>
  <c r="G273" i="1"/>
  <c r="L273" i="1"/>
  <c r="K273" i="1"/>
  <c r="J273" i="1"/>
  <c r="I273" i="1"/>
  <c r="H273" i="1"/>
  <c r="AB270" i="7"/>
  <c r="M270" i="7"/>
  <c r="AE270" i="7" s="1"/>
  <c r="AD270" i="7"/>
  <c r="H271" i="7"/>
  <c r="L271" i="7"/>
  <c r="G271" i="7"/>
  <c r="K271" i="7"/>
  <c r="I271" i="7"/>
  <c r="J271" i="7"/>
  <c r="G274" i="1" l="1"/>
  <c r="K274" i="1"/>
  <c r="I274" i="1"/>
  <c r="L274" i="1"/>
  <c r="H274" i="1"/>
  <c r="J274" i="1"/>
  <c r="AB273" i="1"/>
  <c r="M273" i="1"/>
  <c r="G272" i="7"/>
  <c r="H272" i="7"/>
  <c r="K272" i="7"/>
  <c r="J272" i="7"/>
  <c r="L272" i="7"/>
  <c r="I272" i="7"/>
  <c r="M271" i="7"/>
  <c r="AE271" i="7" s="1"/>
  <c r="AD271" i="7"/>
  <c r="AB271" i="7"/>
  <c r="I275" i="1" l="1"/>
  <c r="L275" i="1"/>
  <c r="K275" i="1"/>
  <c r="J275" i="1"/>
  <c r="G275" i="1"/>
  <c r="H275" i="1"/>
  <c r="AB274" i="1"/>
  <c r="M274" i="1"/>
  <c r="AB272" i="7"/>
  <c r="M272" i="7"/>
  <c r="AE272" i="7" s="1"/>
  <c r="AD272" i="7"/>
  <c r="L273" i="7"/>
  <c r="G273" i="7"/>
  <c r="J273" i="7"/>
  <c r="K273" i="7"/>
  <c r="I273" i="7"/>
  <c r="H273" i="7"/>
  <c r="M275" i="1" l="1"/>
  <c r="AB275" i="1"/>
  <c r="H276" i="1"/>
  <c r="J276" i="1"/>
  <c r="L276" i="1"/>
  <c r="G276" i="1"/>
  <c r="K276" i="1"/>
  <c r="I276" i="1"/>
  <c r="H274" i="7"/>
  <c r="L274" i="7"/>
  <c r="G274" i="7"/>
  <c r="K274" i="7"/>
  <c r="J274" i="7"/>
  <c r="I274" i="7"/>
  <c r="AB273" i="7"/>
  <c r="AD273" i="7"/>
  <c r="M273" i="7"/>
  <c r="AE273" i="7" s="1"/>
  <c r="G277" i="1" l="1"/>
  <c r="L277" i="1"/>
  <c r="H277" i="1"/>
  <c r="K277" i="1"/>
  <c r="J277" i="1"/>
  <c r="I277" i="1"/>
  <c r="M276" i="1"/>
  <c r="AB276" i="1"/>
  <c r="AB274" i="7"/>
  <c r="AD274" i="7"/>
  <c r="M274" i="7"/>
  <c r="AE274" i="7" s="1"/>
  <c r="I275" i="7"/>
  <c r="K275" i="7"/>
  <c r="J275" i="7"/>
  <c r="H275" i="7"/>
  <c r="L275" i="7"/>
  <c r="G275" i="7"/>
  <c r="G278" i="1" l="1"/>
  <c r="K278" i="1"/>
  <c r="I278" i="1"/>
  <c r="L278" i="1"/>
  <c r="H278" i="1"/>
  <c r="J278" i="1"/>
  <c r="AB277" i="1"/>
  <c r="M277" i="1"/>
  <c r="L276" i="7"/>
  <c r="G276" i="7"/>
  <c r="J276" i="7"/>
  <c r="K276" i="7"/>
  <c r="I276" i="7"/>
  <c r="H276" i="7"/>
  <c r="AB275" i="7"/>
  <c r="M275" i="7"/>
  <c r="AE275" i="7" s="1"/>
  <c r="AD275" i="7"/>
  <c r="J279" i="1" l="1"/>
  <c r="H279" i="1"/>
  <c r="G279" i="1"/>
  <c r="L279" i="1"/>
  <c r="K279" i="1"/>
  <c r="I279" i="1"/>
  <c r="M278" i="1"/>
  <c r="AB278" i="1"/>
  <c r="H277" i="7"/>
  <c r="I277" i="7"/>
  <c r="L277" i="7"/>
  <c r="J277" i="7"/>
  <c r="G277" i="7"/>
  <c r="K277" i="7"/>
  <c r="AB276" i="7"/>
  <c r="AD276" i="7"/>
  <c r="M276" i="7"/>
  <c r="AE276" i="7" s="1"/>
  <c r="H280" i="1" l="1"/>
  <c r="J280" i="1"/>
  <c r="L280" i="1"/>
  <c r="K280" i="1"/>
  <c r="I280" i="1"/>
  <c r="G280" i="1"/>
  <c r="M279" i="1"/>
  <c r="AB279" i="1"/>
  <c r="M277" i="7"/>
  <c r="AE277" i="7" s="1"/>
  <c r="AD277" i="7"/>
  <c r="AB277" i="7"/>
  <c r="J278" i="7"/>
  <c r="H278" i="7"/>
  <c r="G278" i="7"/>
  <c r="L278" i="7"/>
  <c r="K278" i="7"/>
  <c r="I278" i="7"/>
  <c r="M280" i="1" l="1"/>
  <c r="AB280" i="1"/>
  <c r="G281" i="1"/>
  <c r="J281" i="1"/>
  <c r="L281" i="1"/>
  <c r="K281" i="1"/>
  <c r="I281" i="1"/>
  <c r="H281" i="1"/>
  <c r="J279" i="7"/>
  <c r="I279" i="7"/>
  <c r="H279" i="7"/>
  <c r="G279" i="7"/>
  <c r="L279" i="7"/>
  <c r="K279" i="7"/>
  <c r="AD278" i="7"/>
  <c r="AB278" i="7"/>
  <c r="M278" i="7"/>
  <c r="AE278" i="7" s="1"/>
  <c r="AB281" i="1" l="1"/>
  <c r="M281" i="1"/>
  <c r="G282" i="1"/>
  <c r="H282" i="1"/>
  <c r="J282" i="1"/>
  <c r="L282" i="1"/>
  <c r="K282" i="1"/>
  <c r="I282" i="1"/>
  <c r="J280" i="7"/>
  <c r="I280" i="7"/>
  <c r="H280" i="7"/>
  <c r="G280" i="7"/>
  <c r="L280" i="7"/>
  <c r="K280" i="7"/>
  <c r="AD279" i="7"/>
  <c r="AB279" i="7"/>
  <c r="M279" i="7"/>
  <c r="AE279" i="7" s="1"/>
  <c r="I283" i="1" l="1"/>
  <c r="L283" i="1"/>
  <c r="H283" i="1"/>
  <c r="J283" i="1"/>
  <c r="G283" i="1"/>
  <c r="K283" i="1"/>
  <c r="AB282" i="1"/>
  <c r="M282" i="1"/>
  <c r="AD280" i="7"/>
  <c r="AB280" i="7"/>
  <c r="M280" i="7"/>
  <c r="AE280" i="7" s="1"/>
  <c r="J281" i="7"/>
  <c r="H281" i="7"/>
  <c r="G281" i="7"/>
  <c r="K281" i="7"/>
  <c r="I281" i="7"/>
  <c r="L281" i="7"/>
  <c r="H284" i="1" l="1"/>
  <c r="J284" i="1"/>
  <c r="K284" i="1"/>
  <c r="L284" i="1"/>
  <c r="G284" i="1"/>
  <c r="I284" i="1"/>
  <c r="M283" i="1"/>
  <c r="AB283" i="1"/>
  <c r="AD281" i="7"/>
  <c r="AB281" i="7"/>
  <c r="M281" i="7"/>
  <c r="AE281" i="7" s="1"/>
  <c r="J282" i="7"/>
  <c r="H282" i="7"/>
  <c r="G282" i="7"/>
  <c r="L282" i="7"/>
  <c r="K282" i="7"/>
  <c r="I282" i="7"/>
  <c r="G285" i="1" l="1"/>
  <c r="L285" i="1"/>
  <c r="K285" i="1"/>
  <c r="J285" i="1"/>
  <c r="H285" i="1"/>
  <c r="I285" i="1"/>
  <c r="M284" i="1"/>
  <c r="AB284" i="1"/>
  <c r="J283" i="7"/>
  <c r="K283" i="7"/>
  <c r="I283" i="7"/>
  <c r="H283" i="7"/>
  <c r="G283" i="7"/>
  <c r="L283" i="7"/>
  <c r="AB282" i="7"/>
  <c r="AD282" i="7"/>
  <c r="M282" i="7"/>
  <c r="AE282" i="7" s="1"/>
  <c r="G286" i="1" l="1"/>
  <c r="K286" i="1"/>
  <c r="I286" i="1"/>
  <c r="H286" i="1"/>
  <c r="J286" i="1"/>
  <c r="L286" i="1"/>
  <c r="AB285" i="1"/>
  <c r="M285" i="1"/>
  <c r="M283" i="7"/>
  <c r="AE283" i="7" s="1"/>
  <c r="AD283" i="7"/>
  <c r="AB283" i="7"/>
  <c r="H284" i="7"/>
  <c r="I284" i="7"/>
  <c r="J284" i="7"/>
  <c r="G284" i="7"/>
  <c r="L284" i="7"/>
  <c r="K284" i="7"/>
  <c r="I287" i="1" l="1"/>
  <c r="J287" i="1"/>
  <c r="H287" i="1"/>
  <c r="G287" i="1"/>
  <c r="L287" i="1"/>
  <c r="K287" i="1"/>
  <c r="AB286" i="1"/>
  <c r="M286" i="1"/>
  <c r="M284" i="7"/>
  <c r="AE284" i="7" s="1"/>
  <c r="AB284" i="7"/>
  <c r="AD284" i="7"/>
  <c r="L285" i="7"/>
  <c r="G285" i="7"/>
  <c r="I285" i="7"/>
  <c r="K285" i="7"/>
  <c r="H285" i="7"/>
  <c r="J285" i="7"/>
  <c r="J287" i="7" l="1"/>
  <c r="G287" i="7"/>
  <c r="K287" i="7"/>
  <c r="L287" i="7"/>
  <c r="I287" i="7"/>
  <c r="H287" i="7"/>
  <c r="H288" i="1"/>
  <c r="J288" i="1"/>
  <c r="G288" i="1"/>
  <c r="L288" i="1"/>
  <c r="K288" i="1"/>
  <c r="I288" i="1"/>
  <c r="M287" i="1"/>
  <c r="AB287" i="1"/>
  <c r="H286" i="7"/>
  <c r="I286" i="7"/>
  <c r="G286" i="7"/>
  <c r="L286" i="7"/>
  <c r="K286" i="7"/>
  <c r="J286" i="7"/>
  <c r="M285" i="7"/>
  <c r="AE285" i="7" s="1"/>
  <c r="AB285" i="7"/>
  <c r="AD285" i="7"/>
  <c r="AB287" i="7" l="1"/>
  <c r="AD287" i="7"/>
  <c r="M287" i="7"/>
  <c r="AE287" i="7" s="1"/>
  <c r="I288" i="7"/>
  <c r="H288" i="7"/>
  <c r="G288" i="7"/>
  <c r="J288" i="7"/>
  <c r="K288" i="7"/>
  <c r="L288" i="7"/>
  <c r="M288" i="1"/>
  <c r="AB288" i="1"/>
  <c r="J289" i="1"/>
  <c r="L289" i="1"/>
  <c r="H289" i="1"/>
  <c r="G289" i="1"/>
  <c r="K289" i="1"/>
  <c r="I289" i="1"/>
  <c r="AB286" i="7"/>
  <c r="M286" i="7"/>
  <c r="AE286" i="7" s="1"/>
  <c r="AD286" i="7"/>
  <c r="AB288" i="7" l="1"/>
  <c r="M288" i="7"/>
  <c r="AE288" i="7" s="1"/>
  <c r="AD288" i="7"/>
  <c r="G289" i="7"/>
  <c r="I289" i="7"/>
  <c r="H289" i="7"/>
  <c r="K289" i="7"/>
  <c r="L289" i="7"/>
  <c r="J289" i="7"/>
  <c r="M289" i="1"/>
  <c r="AB289" i="1"/>
  <c r="L290" i="1"/>
  <c r="K290" i="1"/>
  <c r="I290" i="1"/>
  <c r="H290" i="1"/>
  <c r="G290" i="1"/>
  <c r="J290" i="1"/>
  <c r="AB289" i="7" l="1"/>
  <c r="M289" i="7"/>
  <c r="AE289" i="7" s="1"/>
  <c r="AD289" i="7"/>
  <c r="G290" i="7"/>
  <c r="I290" i="7"/>
  <c r="H290" i="7"/>
  <c r="J290" i="7"/>
  <c r="K290" i="7"/>
  <c r="L290" i="7"/>
  <c r="K291" i="1"/>
  <c r="H291" i="1"/>
  <c r="I291" i="1"/>
  <c r="L291" i="1"/>
  <c r="J291" i="1"/>
  <c r="G291" i="1"/>
  <c r="M290" i="1"/>
  <c r="AB290" i="1"/>
  <c r="AD290" i="7" l="1"/>
  <c r="M290" i="7"/>
  <c r="AE290" i="7" s="1"/>
  <c r="AB290" i="7"/>
  <c r="G291" i="7"/>
  <c r="I291" i="7"/>
  <c r="K291" i="7"/>
  <c r="L291" i="7"/>
  <c r="J291" i="7"/>
  <c r="H291" i="7"/>
  <c r="H292" i="1"/>
  <c r="J292" i="1"/>
  <c r="G292" i="1"/>
  <c r="I292" i="1"/>
  <c r="L292" i="1"/>
  <c r="K292" i="1"/>
  <c r="M291" i="1"/>
  <c r="AB291" i="1"/>
  <c r="AB291" i="7" l="1"/>
  <c r="M291" i="7"/>
  <c r="AE291" i="7" s="1"/>
  <c r="AD291" i="7"/>
  <c r="G292" i="7"/>
  <c r="I292" i="7"/>
  <c r="J292" i="7"/>
  <c r="K292" i="7"/>
  <c r="L292" i="7"/>
  <c r="H292" i="7"/>
  <c r="M292" i="1"/>
  <c r="AB292" i="1"/>
  <c r="J293" i="1"/>
  <c r="H293" i="1"/>
  <c r="G293" i="1"/>
  <c r="L293" i="1"/>
  <c r="K293" i="1"/>
  <c r="I293" i="1"/>
  <c r="AD292" i="7" l="1"/>
  <c r="AB292" i="7"/>
  <c r="M292" i="7"/>
  <c r="AE292" i="7" s="1"/>
  <c r="G293" i="7"/>
  <c r="I293" i="7"/>
  <c r="K293" i="7"/>
  <c r="L293" i="7"/>
  <c r="J293" i="7"/>
  <c r="H293" i="7"/>
  <c r="K294" i="1"/>
  <c r="I294" i="1"/>
  <c r="H294" i="1"/>
  <c r="J294" i="1"/>
  <c r="L294" i="1"/>
  <c r="G294" i="1"/>
  <c r="M293" i="1"/>
  <c r="AB293" i="1"/>
  <c r="G294" i="7" l="1"/>
  <c r="I294" i="7"/>
  <c r="K294" i="7"/>
  <c r="L294" i="7"/>
  <c r="H294" i="7"/>
  <c r="J294" i="7"/>
  <c r="AB293" i="7"/>
  <c r="AD293" i="7"/>
  <c r="M293" i="7"/>
  <c r="AE293" i="7" s="1"/>
  <c r="J295" i="1"/>
  <c r="G295" i="1"/>
  <c r="L295" i="1"/>
  <c r="H295" i="1"/>
  <c r="K295" i="1"/>
  <c r="I295" i="1"/>
  <c r="M294" i="1"/>
  <c r="AB294" i="1"/>
  <c r="AD294" i="7" l="1"/>
  <c r="AB294" i="7"/>
  <c r="M294" i="7"/>
  <c r="AE294" i="7" s="1"/>
  <c r="G295" i="7"/>
  <c r="I295" i="7"/>
  <c r="H295" i="7"/>
  <c r="K295" i="7"/>
  <c r="L295" i="7"/>
  <c r="J295" i="7"/>
  <c r="K296" i="1"/>
  <c r="J296" i="1"/>
  <c r="I296" i="1"/>
  <c r="G296" i="1"/>
  <c r="L296" i="1"/>
  <c r="H296" i="1"/>
  <c r="M295" i="1"/>
  <c r="AB295" i="1"/>
  <c r="AB295" i="7" l="1"/>
  <c r="AD295" i="7"/>
  <c r="M295" i="7"/>
  <c r="AE295" i="7" s="1"/>
  <c r="G296" i="7"/>
  <c r="I296" i="7"/>
  <c r="L296" i="7"/>
  <c r="K296" i="7"/>
  <c r="J296" i="7"/>
  <c r="H296" i="7"/>
  <c r="K297" i="1"/>
  <c r="L297" i="1"/>
  <c r="G297" i="1"/>
  <c r="H297" i="1"/>
  <c r="I297" i="1"/>
  <c r="J297" i="1"/>
  <c r="M296" i="1"/>
  <c r="AB296" i="1"/>
  <c r="M296" i="7" l="1"/>
  <c r="AE296" i="7" s="1"/>
  <c r="AB296" i="7"/>
  <c r="AD296" i="7"/>
  <c r="K297" i="7"/>
  <c r="I297" i="7"/>
  <c r="L297" i="7"/>
  <c r="H297" i="7"/>
  <c r="J297" i="7"/>
  <c r="G297" i="7"/>
  <c r="L298" i="1"/>
  <c r="G298" i="1"/>
  <c r="H298" i="1"/>
  <c r="K298" i="1"/>
  <c r="I298" i="1"/>
  <c r="J298" i="1"/>
  <c r="M297" i="1"/>
  <c r="AB297" i="1"/>
  <c r="G298" i="7" l="1"/>
  <c r="I298" i="7"/>
  <c r="H298" i="7"/>
  <c r="K298" i="7"/>
  <c r="J298" i="7"/>
  <c r="L298" i="7"/>
  <c r="AB297" i="7"/>
  <c r="AD297" i="7"/>
  <c r="M297" i="7"/>
  <c r="AE297" i="7" s="1"/>
  <c r="M298" i="1"/>
  <c r="AB298" i="1"/>
  <c r="H299" i="1"/>
  <c r="K299" i="1"/>
  <c r="I299" i="1"/>
  <c r="J299" i="1"/>
  <c r="G299" i="1"/>
  <c r="L299" i="1"/>
  <c r="H299" i="7" l="1"/>
  <c r="J299" i="7"/>
  <c r="G299" i="7"/>
  <c r="K299" i="7"/>
  <c r="L299" i="7"/>
  <c r="I299" i="7"/>
  <c r="AB298" i="7"/>
  <c r="AD298" i="7"/>
  <c r="M298" i="7"/>
  <c r="AE298" i="7" s="1"/>
  <c r="M299" i="1"/>
  <c r="AB299" i="1"/>
  <c r="G300" i="1"/>
  <c r="H300" i="1"/>
  <c r="I300" i="1"/>
  <c r="K300" i="1"/>
  <c r="J300" i="1"/>
  <c r="L300" i="1"/>
  <c r="G300" i="7" l="1"/>
  <c r="K300" i="7"/>
  <c r="I300" i="7"/>
  <c r="H300" i="7"/>
  <c r="J300" i="7"/>
  <c r="L300" i="7"/>
  <c r="AB299" i="7"/>
  <c r="AD299" i="7"/>
  <c r="M299" i="7"/>
  <c r="AE299" i="7" s="1"/>
  <c r="H301" i="1"/>
  <c r="G301" i="1"/>
  <c r="I301" i="1"/>
  <c r="J301" i="1"/>
  <c r="K301" i="1"/>
  <c r="L301" i="1"/>
  <c r="M300" i="1"/>
  <c r="AB300" i="1"/>
  <c r="G301" i="7" l="1"/>
  <c r="L301" i="7"/>
  <c r="K301" i="7"/>
  <c r="I301" i="7"/>
  <c r="H301" i="7"/>
  <c r="J301" i="7"/>
  <c r="AB300" i="7"/>
  <c r="M300" i="7"/>
  <c r="AE300" i="7" s="1"/>
  <c r="AD300" i="7"/>
  <c r="G302" i="1"/>
  <c r="H302" i="1"/>
  <c r="K302" i="1"/>
  <c r="J302" i="1"/>
  <c r="I302" i="1"/>
  <c r="L302" i="1"/>
  <c r="AB301" i="1"/>
  <c r="M301" i="1"/>
  <c r="G302" i="7" l="1"/>
  <c r="H302" i="7"/>
  <c r="K302" i="7"/>
  <c r="I302" i="7"/>
  <c r="J302" i="7"/>
  <c r="L302" i="7"/>
  <c r="AB301" i="7"/>
  <c r="AD301" i="7"/>
  <c r="M301" i="7"/>
  <c r="AE301" i="7" s="1"/>
  <c r="M302" i="1"/>
  <c r="AB302" i="1"/>
  <c r="H303" i="1"/>
  <c r="J303" i="1"/>
  <c r="G303" i="1"/>
  <c r="K303" i="1"/>
  <c r="L303" i="1"/>
  <c r="I303" i="1"/>
  <c r="G303" i="7" l="1"/>
  <c r="K303" i="7"/>
  <c r="I303" i="7"/>
  <c r="L303" i="7"/>
  <c r="H303" i="7"/>
  <c r="J303" i="7"/>
  <c r="AB302" i="7"/>
  <c r="AD302" i="7"/>
  <c r="M302" i="7"/>
  <c r="AE302" i="7" s="1"/>
  <c r="L304" i="1"/>
  <c r="G304" i="1"/>
  <c r="H304" i="1"/>
  <c r="K304" i="1"/>
  <c r="J304" i="1"/>
  <c r="I304" i="1"/>
  <c r="M303" i="1"/>
  <c r="AB303" i="1"/>
  <c r="G304" i="7" l="1"/>
  <c r="H304" i="7"/>
  <c r="K304" i="7"/>
  <c r="I304" i="7"/>
  <c r="J304" i="7"/>
  <c r="L304" i="7"/>
  <c r="AB303" i="7"/>
  <c r="AD303" i="7"/>
  <c r="M303" i="7"/>
  <c r="AE303" i="7" s="1"/>
  <c r="M304" i="1"/>
  <c r="AB304" i="1"/>
  <c r="H305" i="1"/>
  <c r="G305" i="1"/>
  <c r="K305" i="1"/>
  <c r="L305" i="1"/>
  <c r="I305" i="1"/>
  <c r="J305" i="1"/>
  <c r="G305" i="7" l="1"/>
  <c r="K305" i="7"/>
  <c r="I305" i="7"/>
  <c r="H305" i="7"/>
  <c r="J305" i="7"/>
  <c r="L305" i="7"/>
  <c r="AB304" i="7"/>
  <c r="AD304" i="7"/>
  <c r="M304" i="7"/>
  <c r="AE304" i="7" s="1"/>
  <c r="M305" i="1"/>
  <c r="AB305" i="1"/>
  <c r="L306" i="1"/>
  <c r="H306" i="1"/>
  <c r="K306" i="1"/>
  <c r="I306" i="1"/>
  <c r="G306" i="1"/>
  <c r="J306" i="1"/>
  <c r="G306" i="7" l="1"/>
  <c r="H306" i="7"/>
  <c r="K306" i="7"/>
  <c r="I306" i="7"/>
  <c r="J306" i="7"/>
  <c r="L306" i="7"/>
  <c r="AB305" i="7"/>
  <c r="AD305" i="7"/>
  <c r="M305" i="7"/>
  <c r="AE305" i="7" s="1"/>
  <c r="M306" i="1"/>
  <c r="AB306" i="1"/>
  <c r="H307" i="1"/>
  <c r="K307" i="1"/>
  <c r="I307" i="1"/>
  <c r="J307" i="1"/>
  <c r="G307" i="1"/>
  <c r="L307" i="1"/>
  <c r="G307" i="7" l="1"/>
  <c r="K307" i="7"/>
  <c r="I307" i="7"/>
  <c r="H307" i="7"/>
  <c r="J307" i="7"/>
  <c r="L307" i="7"/>
  <c r="AB306" i="7"/>
  <c r="M306" i="7"/>
  <c r="AE306" i="7" s="1"/>
  <c r="AD306" i="7"/>
  <c r="L308" i="1"/>
  <c r="G308" i="1"/>
  <c r="H308" i="1"/>
  <c r="K308" i="1"/>
  <c r="I308" i="1"/>
  <c r="J308" i="1"/>
  <c r="M307" i="1"/>
  <c r="AB307" i="1"/>
  <c r="G308" i="7" l="1"/>
  <c r="K308" i="7"/>
  <c r="I308" i="7"/>
  <c r="J308" i="7"/>
  <c r="L308" i="7"/>
  <c r="H308" i="7"/>
  <c r="AB307" i="7"/>
  <c r="AD307" i="7"/>
  <c r="M307" i="7"/>
  <c r="AE307" i="7" s="1"/>
  <c r="M308" i="1"/>
  <c r="AB308" i="1"/>
  <c r="H309" i="1"/>
  <c r="I309" i="1"/>
  <c r="J309" i="1"/>
  <c r="L309" i="1"/>
  <c r="G309" i="1"/>
  <c r="K309" i="1"/>
  <c r="G309" i="7" l="1"/>
  <c r="H309" i="7"/>
  <c r="K309" i="7"/>
  <c r="I309" i="7"/>
  <c r="J309" i="7"/>
  <c r="L309" i="7"/>
  <c r="AB308" i="7"/>
  <c r="M308" i="7"/>
  <c r="AE308" i="7" s="1"/>
  <c r="AD308" i="7"/>
  <c r="M309" i="1"/>
  <c r="AB309" i="1"/>
  <c r="K310" i="1"/>
  <c r="J310" i="1"/>
  <c r="I310" i="1"/>
  <c r="H310" i="1"/>
  <c r="L310" i="1"/>
  <c r="G310" i="1"/>
  <c r="G310" i="7" l="1"/>
  <c r="K310" i="7"/>
  <c r="I310" i="7"/>
  <c r="J310" i="7"/>
  <c r="L310" i="7"/>
  <c r="H310" i="7"/>
  <c r="AB309" i="7"/>
  <c r="AD309" i="7"/>
  <c r="M309" i="7"/>
  <c r="AE309" i="7" s="1"/>
  <c r="G311" i="1"/>
  <c r="K311" i="1"/>
  <c r="L311" i="1"/>
  <c r="H311" i="1"/>
  <c r="I311" i="1"/>
  <c r="J311" i="1"/>
  <c r="M310" i="1"/>
  <c r="AB310" i="1"/>
  <c r="G311" i="7" l="1"/>
  <c r="H311" i="7"/>
  <c r="L311" i="7"/>
  <c r="K311" i="7"/>
  <c r="I311" i="7"/>
  <c r="J311" i="7"/>
  <c r="AB310" i="7"/>
  <c r="AD310" i="7"/>
  <c r="M310" i="7"/>
  <c r="AE310" i="7" s="1"/>
  <c r="L312" i="1"/>
  <c r="G312" i="1"/>
  <c r="H312" i="1"/>
  <c r="K312" i="1"/>
  <c r="J312" i="1"/>
  <c r="I312" i="1"/>
  <c r="M311" i="1"/>
  <c r="AB311" i="1"/>
  <c r="G312" i="7" l="1"/>
  <c r="K312" i="7"/>
  <c r="I312" i="7"/>
  <c r="J312" i="7"/>
  <c r="L312" i="7"/>
  <c r="H312" i="7"/>
  <c r="AB311" i="7"/>
  <c r="AD311" i="7"/>
  <c r="M311" i="7"/>
  <c r="AE311" i="7" s="1"/>
  <c r="H313" i="1"/>
  <c r="I313" i="1"/>
  <c r="J313" i="1"/>
  <c r="G313" i="1"/>
  <c r="K313" i="1"/>
  <c r="L313" i="1"/>
  <c r="M312" i="1"/>
  <c r="AB312" i="1"/>
  <c r="G313" i="7" l="1"/>
  <c r="K313" i="7"/>
  <c r="I313" i="7"/>
  <c r="L313" i="7"/>
  <c r="H313" i="7"/>
  <c r="J313" i="7"/>
  <c r="AB312" i="7"/>
  <c r="AD312" i="7"/>
  <c r="M312" i="7"/>
  <c r="AE312" i="7" s="1"/>
  <c r="K314" i="1"/>
  <c r="I314" i="1"/>
  <c r="G314" i="1"/>
  <c r="H314" i="1"/>
  <c r="J314" i="1"/>
  <c r="L314" i="1"/>
  <c r="AB313" i="1"/>
  <c r="M313" i="1"/>
  <c r="G314" i="7" l="1"/>
  <c r="K314" i="7"/>
  <c r="I314" i="7"/>
  <c r="H314" i="7"/>
  <c r="J314" i="7"/>
  <c r="L314" i="7"/>
  <c r="AB313" i="7"/>
  <c r="AD313" i="7"/>
  <c r="M313" i="7"/>
  <c r="AE313" i="7" s="1"/>
  <c r="AB314" i="1"/>
  <c r="M314" i="1"/>
  <c r="G315" i="1"/>
  <c r="I315" i="1"/>
  <c r="J315" i="1"/>
  <c r="K315" i="1"/>
  <c r="L315" i="1"/>
  <c r="H315" i="1"/>
  <c r="G315" i="7" l="1"/>
  <c r="L315" i="7"/>
  <c r="K315" i="7"/>
  <c r="I315" i="7"/>
  <c r="H315" i="7"/>
  <c r="J315" i="7"/>
  <c r="AB314" i="7"/>
  <c r="AD314" i="7"/>
  <c r="M314" i="7"/>
  <c r="AE314" i="7" s="1"/>
  <c r="L316" i="1"/>
  <c r="H316" i="1"/>
  <c r="K316" i="1"/>
  <c r="I316" i="1"/>
  <c r="G316" i="1"/>
  <c r="J316" i="1"/>
  <c r="M315" i="1"/>
  <c r="AB315" i="1"/>
  <c r="G316" i="7" l="1"/>
  <c r="H316" i="7"/>
  <c r="K316" i="7"/>
  <c r="I316" i="7"/>
  <c r="J316" i="7"/>
  <c r="L316" i="7"/>
  <c r="AB315" i="7"/>
  <c r="AD315" i="7"/>
  <c r="M315" i="7"/>
  <c r="AE315" i="7" s="1"/>
  <c r="H317" i="1"/>
  <c r="I317" i="1"/>
  <c r="J317" i="1"/>
  <c r="K317" i="1"/>
  <c r="L317" i="1"/>
  <c r="G317" i="1"/>
  <c r="AB316" i="1"/>
  <c r="M316" i="1"/>
  <c r="G317" i="7" l="1"/>
  <c r="L317" i="7"/>
  <c r="K317" i="7"/>
  <c r="I317" i="7"/>
  <c r="H317" i="7"/>
  <c r="J317" i="7"/>
  <c r="AB316" i="7"/>
  <c r="AD316" i="7"/>
  <c r="M316" i="7"/>
  <c r="AE316" i="7" s="1"/>
  <c r="K318" i="1"/>
  <c r="J318" i="1"/>
  <c r="L318" i="1"/>
  <c r="I318" i="1"/>
  <c r="G318" i="1"/>
  <c r="H318" i="1"/>
  <c r="M317" i="1"/>
  <c r="AB317" i="1"/>
  <c r="G318" i="7" l="1"/>
  <c r="K318" i="7"/>
  <c r="I318" i="7"/>
  <c r="J318" i="7"/>
  <c r="L318" i="7"/>
  <c r="H318" i="7"/>
  <c r="AB317" i="7"/>
  <c r="AD317" i="7"/>
  <c r="M317" i="7"/>
  <c r="AE317" i="7" s="1"/>
  <c r="M318" i="1"/>
  <c r="AB318" i="1"/>
  <c r="G319" i="1"/>
  <c r="K319" i="1"/>
  <c r="L319" i="1"/>
  <c r="I319" i="1"/>
  <c r="H319" i="1"/>
  <c r="J319" i="1"/>
  <c r="G319" i="7" l="1"/>
  <c r="K319" i="7"/>
  <c r="I319" i="7"/>
  <c r="H319" i="7"/>
  <c r="J319" i="7"/>
  <c r="L319" i="7"/>
  <c r="AB318" i="7"/>
  <c r="AD318" i="7"/>
  <c r="M318" i="7"/>
  <c r="AE318" i="7" s="1"/>
  <c r="L320" i="1"/>
  <c r="K320" i="1"/>
  <c r="G320" i="1"/>
  <c r="H320" i="1"/>
  <c r="J320" i="1"/>
  <c r="I320" i="1"/>
  <c r="M319" i="1"/>
  <c r="AB319" i="1"/>
  <c r="G320" i="7" l="1"/>
  <c r="H320" i="7"/>
  <c r="K320" i="7"/>
  <c r="I320" i="7"/>
  <c r="J320" i="7"/>
  <c r="L320" i="7"/>
  <c r="AB319" i="7"/>
  <c r="AD319" i="7"/>
  <c r="M319" i="7"/>
  <c r="AE319" i="7" s="1"/>
  <c r="M320" i="1"/>
  <c r="AB320" i="1"/>
  <c r="H321" i="1"/>
  <c r="G321" i="1"/>
  <c r="L321" i="1"/>
  <c r="I321" i="1"/>
  <c r="J321" i="1"/>
  <c r="K321" i="1"/>
  <c r="G321" i="7" l="1"/>
  <c r="H321" i="7"/>
  <c r="J321" i="7"/>
  <c r="L321" i="7"/>
  <c r="K321" i="7"/>
  <c r="I321" i="7"/>
  <c r="AB320" i="7"/>
  <c r="AD320" i="7"/>
  <c r="M320" i="7"/>
  <c r="AE320" i="7" s="1"/>
  <c r="M321" i="1"/>
  <c r="AB321" i="1"/>
  <c r="L322" i="1"/>
  <c r="G322" i="1"/>
  <c r="H322" i="1"/>
  <c r="I322" i="1"/>
  <c r="J322" i="1"/>
  <c r="K322" i="1"/>
  <c r="G322" i="7" l="1"/>
  <c r="K322" i="7"/>
  <c r="I322" i="7"/>
  <c r="J322" i="7"/>
  <c r="L322" i="7"/>
  <c r="H322" i="7"/>
  <c r="AB321" i="7"/>
  <c r="AD321" i="7"/>
  <c r="M321" i="7"/>
  <c r="AE321" i="7" s="1"/>
  <c r="AB322" i="1"/>
  <c r="M322" i="1"/>
  <c r="I323" i="1"/>
  <c r="J323" i="1"/>
  <c r="K323" i="1"/>
  <c r="G323" i="1"/>
  <c r="L323" i="1"/>
  <c r="H323" i="1"/>
  <c r="G323" i="7" l="1"/>
  <c r="K323" i="7"/>
  <c r="I323" i="7"/>
  <c r="H323" i="7"/>
  <c r="J323" i="7"/>
  <c r="L323" i="7"/>
  <c r="AB322" i="7"/>
  <c r="AD322" i="7"/>
  <c r="M322" i="7"/>
  <c r="AE322" i="7" s="1"/>
  <c r="L324" i="1"/>
  <c r="H324" i="1"/>
  <c r="I324" i="1"/>
  <c r="G324" i="1"/>
  <c r="J324" i="1"/>
  <c r="K324" i="1"/>
  <c r="M323" i="1"/>
  <c r="AB323" i="1"/>
  <c r="G324" i="7" l="1"/>
  <c r="K324" i="7"/>
  <c r="I324" i="7"/>
  <c r="J324" i="7"/>
  <c r="L324" i="7"/>
  <c r="H324" i="7"/>
  <c r="AB323" i="7"/>
  <c r="AD323" i="7"/>
  <c r="M323" i="7"/>
  <c r="AE323" i="7" s="1"/>
  <c r="AB324" i="1"/>
  <c r="M324" i="1"/>
  <c r="H325" i="1"/>
  <c r="I325" i="1"/>
  <c r="J325" i="1"/>
  <c r="K325" i="1"/>
  <c r="G325" i="1"/>
  <c r="L325" i="1"/>
  <c r="G325" i="7" l="1"/>
  <c r="L325" i="7"/>
  <c r="K325" i="7"/>
  <c r="I325" i="7"/>
  <c r="H325" i="7"/>
  <c r="J325" i="7"/>
  <c r="AB324" i="7"/>
  <c r="AD324" i="7"/>
  <c r="M324" i="7"/>
  <c r="AE324" i="7" s="1"/>
  <c r="M325" i="1"/>
  <c r="AB325" i="1"/>
  <c r="L326" i="1"/>
  <c r="G326" i="1"/>
  <c r="H326" i="1"/>
  <c r="K326" i="1"/>
  <c r="J326" i="1"/>
  <c r="I326" i="1"/>
  <c r="G326" i="7" l="1"/>
  <c r="L326" i="7"/>
  <c r="K326" i="7"/>
  <c r="J326" i="7"/>
  <c r="H326" i="7"/>
  <c r="I326" i="7"/>
  <c r="AB325" i="7"/>
  <c r="AD325" i="7"/>
  <c r="M325" i="7"/>
  <c r="AE325" i="7" s="1"/>
  <c r="H327" i="1"/>
  <c r="L327" i="1"/>
  <c r="I327" i="1"/>
  <c r="J327" i="1"/>
  <c r="G327" i="1"/>
  <c r="K327" i="1"/>
  <c r="M326" i="1"/>
  <c r="AB326" i="1"/>
  <c r="G327" i="7" l="1"/>
  <c r="H327" i="7"/>
  <c r="J327" i="7"/>
  <c r="L327" i="7"/>
  <c r="K327" i="7"/>
  <c r="I327" i="7"/>
  <c r="AB326" i="7"/>
  <c r="M326" i="7"/>
  <c r="AE326" i="7" s="1"/>
  <c r="AD326" i="7"/>
  <c r="M327" i="1"/>
  <c r="AB327" i="1"/>
  <c r="J328" i="1"/>
  <c r="L328" i="1"/>
  <c r="H328" i="1"/>
  <c r="I328" i="1"/>
  <c r="G328" i="1"/>
  <c r="K328" i="1"/>
  <c r="G328" i="7" l="1"/>
  <c r="K328" i="7"/>
  <c r="H328" i="7"/>
  <c r="J328" i="7"/>
  <c r="L328" i="7"/>
  <c r="I328" i="7"/>
  <c r="AD327" i="7"/>
  <c r="AB327" i="7"/>
  <c r="M327" i="7"/>
  <c r="AE327" i="7" s="1"/>
  <c r="M328" i="1"/>
  <c r="AB328" i="1"/>
  <c r="K329" i="1"/>
  <c r="H329" i="1"/>
  <c r="J329" i="1"/>
  <c r="I329" i="1"/>
  <c r="L329" i="1"/>
  <c r="G329" i="1"/>
  <c r="G329" i="7" l="1"/>
  <c r="I329" i="7"/>
  <c r="J329" i="7"/>
  <c r="H329" i="7"/>
  <c r="L329" i="7"/>
  <c r="K329" i="7"/>
  <c r="AB328" i="7"/>
  <c r="AD328" i="7"/>
  <c r="M328" i="7"/>
  <c r="AE328" i="7" s="1"/>
  <c r="M329" i="1"/>
  <c r="AB329" i="1"/>
  <c r="J330" i="1"/>
  <c r="L330" i="1"/>
  <c r="K330" i="1"/>
  <c r="H330" i="1"/>
  <c r="I330" i="1"/>
  <c r="G330" i="1"/>
  <c r="H330" i="7" l="1"/>
  <c r="L330" i="7"/>
  <c r="I330" i="7"/>
  <c r="G330" i="7"/>
  <c r="J330" i="7"/>
  <c r="K330" i="7"/>
  <c r="AB329" i="7"/>
  <c r="M329" i="7"/>
  <c r="AE329" i="7" s="1"/>
  <c r="AD329" i="7"/>
  <c r="M330" i="1"/>
  <c r="AB330" i="1"/>
  <c r="K331" i="1"/>
  <c r="H331" i="1"/>
  <c r="J331" i="1"/>
  <c r="I331" i="1"/>
  <c r="L331" i="1"/>
  <c r="G331" i="1"/>
  <c r="L331" i="7" l="1"/>
  <c r="G331" i="7"/>
  <c r="H331" i="7"/>
  <c r="I331" i="7"/>
  <c r="K331" i="7"/>
  <c r="J331" i="7"/>
  <c r="AD330" i="7"/>
  <c r="M330" i="7"/>
  <c r="AE330" i="7" s="1"/>
  <c r="AB330" i="7"/>
  <c r="M331" i="1"/>
  <c r="AB331" i="1"/>
  <c r="J332" i="1"/>
  <c r="L332" i="1"/>
  <c r="H332" i="1"/>
  <c r="I332" i="1"/>
  <c r="G332" i="1"/>
  <c r="K332" i="1"/>
  <c r="AB331" i="7" l="1"/>
  <c r="M331" i="7"/>
  <c r="AE331" i="7" s="1"/>
  <c r="AD331" i="7"/>
  <c r="H332" i="7"/>
  <c r="J332" i="7"/>
  <c r="L332" i="7"/>
  <c r="I332" i="7"/>
  <c r="G332" i="7"/>
  <c r="K332" i="7"/>
  <c r="M332" i="1"/>
  <c r="AB332" i="1"/>
  <c r="L333" i="1"/>
  <c r="K333" i="1"/>
  <c r="H333" i="1"/>
  <c r="J333" i="1"/>
  <c r="I333" i="1"/>
  <c r="G333" i="1"/>
  <c r="L333" i="7" l="1"/>
  <c r="H333" i="7"/>
  <c r="G333" i="7"/>
  <c r="K333" i="7"/>
  <c r="J333" i="7"/>
  <c r="I333" i="7"/>
  <c r="AD332" i="7"/>
  <c r="M332" i="7"/>
  <c r="AE332" i="7" s="1"/>
  <c r="AB332" i="7"/>
  <c r="M333" i="1"/>
  <c r="AB333" i="1"/>
  <c r="K334" i="1"/>
  <c r="I334" i="1"/>
  <c r="G334" i="1"/>
  <c r="J334" i="1"/>
  <c r="L334" i="1"/>
  <c r="H334" i="1"/>
  <c r="AD333" i="7" l="1"/>
  <c r="AB333" i="7"/>
  <c r="M333" i="7"/>
  <c r="AE333" i="7" s="1"/>
  <c r="L334" i="7"/>
  <c r="I334" i="7"/>
  <c r="J334" i="7"/>
  <c r="K334" i="7"/>
  <c r="H334" i="7"/>
  <c r="G334" i="7"/>
  <c r="K335" i="1"/>
  <c r="H335" i="1"/>
  <c r="I335" i="1"/>
  <c r="L335" i="1"/>
  <c r="J335" i="1"/>
  <c r="G335" i="1"/>
  <c r="M334" i="1"/>
  <c r="AB334" i="1"/>
  <c r="H335" i="7" l="1"/>
  <c r="J335" i="7"/>
  <c r="L335" i="7"/>
  <c r="G335" i="7"/>
  <c r="I335" i="7"/>
  <c r="K335" i="7"/>
  <c r="M334" i="7"/>
  <c r="AE334" i="7" s="1"/>
  <c r="AB334" i="7"/>
  <c r="AD334" i="7"/>
  <c r="K336" i="1"/>
  <c r="H336" i="1"/>
  <c r="I336" i="1"/>
  <c r="G336" i="1"/>
  <c r="J336" i="1"/>
  <c r="L336" i="1"/>
  <c r="M335" i="1"/>
  <c r="AB335" i="1"/>
  <c r="AD335" i="7" l="1"/>
  <c r="AB335" i="7"/>
  <c r="M335" i="7"/>
  <c r="AE335" i="7" s="1"/>
  <c r="L336" i="7"/>
  <c r="I336" i="7"/>
  <c r="J336" i="7"/>
  <c r="G336" i="7"/>
  <c r="K336" i="7"/>
  <c r="H336" i="7"/>
  <c r="K337" i="1"/>
  <c r="H337" i="1"/>
  <c r="J337" i="1"/>
  <c r="I337" i="1"/>
  <c r="L337" i="1"/>
  <c r="G337" i="1"/>
  <c r="M336" i="1"/>
  <c r="AB336" i="1"/>
  <c r="M336" i="7" l="1"/>
  <c r="AE336" i="7" s="1"/>
  <c r="AB336" i="7"/>
  <c r="AD336" i="7"/>
  <c r="H337" i="7"/>
  <c r="G337" i="7"/>
  <c r="K337" i="7"/>
  <c r="J337" i="7"/>
  <c r="L337" i="7"/>
  <c r="I337" i="7"/>
  <c r="J338" i="1"/>
  <c r="L338" i="1"/>
  <c r="K338" i="1"/>
  <c r="H338" i="1"/>
  <c r="I338" i="1"/>
  <c r="G338" i="1"/>
  <c r="M337" i="1"/>
  <c r="AB337" i="1"/>
  <c r="J338" i="7" l="1"/>
  <c r="K338" i="7"/>
  <c r="G338" i="7"/>
  <c r="H338" i="7"/>
  <c r="L338" i="7"/>
  <c r="I338" i="7"/>
  <c r="AB337" i="7"/>
  <c r="M337" i="7"/>
  <c r="AE337" i="7" s="1"/>
  <c r="AD337" i="7"/>
  <c r="K339" i="1"/>
  <c r="H339" i="1"/>
  <c r="J339" i="1"/>
  <c r="I339" i="1"/>
  <c r="G339" i="1"/>
  <c r="L339" i="1"/>
  <c r="M338" i="1"/>
  <c r="AB338" i="1"/>
  <c r="AD338" i="7" l="1"/>
  <c r="M338" i="7"/>
  <c r="AE338" i="7" s="1"/>
  <c r="AB338" i="7"/>
  <c r="L339" i="7"/>
  <c r="G339" i="7"/>
  <c r="I339" i="7"/>
  <c r="K339" i="7"/>
  <c r="H339" i="7"/>
  <c r="J339" i="7"/>
  <c r="M339" i="1"/>
  <c r="AB339" i="1"/>
  <c r="I340" i="1"/>
  <c r="G340" i="1"/>
  <c r="L340" i="1"/>
  <c r="K340" i="1"/>
  <c r="J340" i="1"/>
  <c r="H340" i="1"/>
  <c r="L340" i="7" l="1"/>
  <c r="I340" i="7"/>
  <c r="G340" i="7"/>
  <c r="K340" i="7"/>
  <c r="H340" i="7"/>
  <c r="J340" i="7"/>
  <c r="AD339" i="7"/>
  <c r="AB339" i="7"/>
  <c r="M339" i="7"/>
  <c r="AE339" i="7" s="1"/>
  <c r="K341" i="1"/>
  <c r="H341" i="1"/>
  <c r="I341" i="1"/>
  <c r="G341" i="1"/>
  <c r="J341" i="1"/>
  <c r="L341" i="1"/>
  <c r="M340" i="1"/>
  <c r="AB340" i="1"/>
  <c r="AD340" i="7" l="1"/>
  <c r="M340" i="7"/>
  <c r="AE340" i="7" s="1"/>
  <c r="AB340" i="7"/>
  <c r="L341" i="7"/>
  <c r="J341" i="7"/>
  <c r="G341" i="7"/>
  <c r="K341" i="7"/>
  <c r="I341" i="7"/>
  <c r="H341" i="7"/>
  <c r="AB341" i="1"/>
  <c r="M341" i="1"/>
  <c r="I342" i="1"/>
  <c r="G342" i="1"/>
  <c r="K342" i="1"/>
  <c r="H342" i="1"/>
  <c r="J342" i="1"/>
  <c r="L342" i="1"/>
  <c r="H342" i="7" l="1"/>
  <c r="J342" i="7"/>
  <c r="L342" i="7"/>
  <c r="K342" i="7"/>
  <c r="G342" i="7"/>
  <c r="I342" i="7"/>
  <c r="AB341" i="7"/>
  <c r="M341" i="7"/>
  <c r="AE341" i="7" s="1"/>
  <c r="AD341" i="7"/>
  <c r="K343" i="1"/>
  <c r="H343" i="1"/>
  <c r="I343" i="1"/>
  <c r="L343" i="1"/>
  <c r="J343" i="1"/>
  <c r="G343" i="1"/>
  <c r="M342" i="1"/>
  <c r="AB342" i="1"/>
  <c r="L343" i="7" l="1"/>
  <c r="J343" i="7"/>
  <c r="I343" i="7"/>
  <c r="K343" i="7"/>
  <c r="H343" i="7"/>
  <c r="G343" i="7"/>
  <c r="AD342" i="7"/>
  <c r="M342" i="7"/>
  <c r="AE342" i="7" s="1"/>
  <c r="AB342" i="7"/>
  <c r="J344" i="1"/>
  <c r="L344" i="1"/>
  <c r="K344" i="1"/>
  <c r="H344" i="1"/>
  <c r="G344" i="1"/>
  <c r="I344" i="1"/>
  <c r="M343" i="1"/>
  <c r="AB343" i="1"/>
  <c r="AD343" i="7" l="1"/>
  <c r="M343" i="7"/>
  <c r="AE343" i="7" s="1"/>
  <c r="AB343" i="7"/>
  <c r="L344" i="7"/>
  <c r="K344" i="7"/>
  <c r="J344" i="7"/>
  <c r="H344" i="7"/>
  <c r="I344" i="7"/>
  <c r="G344" i="7"/>
  <c r="L345" i="1"/>
  <c r="K345" i="1"/>
  <c r="G345" i="1"/>
  <c r="H345" i="1"/>
  <c r="J345" i="1"/>
  <c r="I345" i="1"/>
  <c r="M344" i="1"/>
  <c r="AB344" i="1"/>
  <c r="AD344" i="7" l="1"/>
  <c r="AB344" i="7"/>
  <c r="M344" i="7"/>
  <c r="AE344" i="7" s="1"/>
  <c r="L345" i="7"/>
  <c r="K345" i="7"/>
  <c r="I345" i="7"/>
  <c r="H345" i="7"/>
  <c r="J345" i="7"/>
  <c r="G345" i="7"/>
  <c r="M345" i="1"/>
  <c r="AB345" i="1"/>
  <c r="I346" i="1"/>
  <c r="G346" i="1"/>
  <c r="J346" i="1"/>
  <c r="L346" i="1"/>
  <c r="K346" i="1"/>
  <c r="H346" i="1"/>
  <c r="L346" i="7" l="1"/>
  <c r="K346" i="7"/>
  <c r="H346" i="7"/>
  <c r="J346" i="7"/>
  <c r="G346" i="7"/>
  <c r="I346" i="7"/>
  <c r="AD345" i="7"/>
  <c r="AB345" i="7"/>
  <c r="M345" i="7"/>
  <c r="AE345" i="7" s="1"/>
  <c r="L347" i="1"/>
  <c r="I347" i="1"/>
  <c r="G347" i="1"/>
  <c r="K347" i="1"/>
  <c r="H347" i="1"/>
  <c r="J347" i="1"/>
  <c r="M346" i="1"/>
  <c r="AB346" i="1"/>
  <c r="H347" i="7" l="1"/>
  <c r="I347" i="7"/>
  <c r="G347" i="7"/>
  <c r="L347" i="7"/>
  <c r="J347" i="7"/>
  <c r="K347" i="7"/>
  <c r="M346" i="7"/>
  <c r="AE346" i="7" s="1"/>
  <c r="AD346" i="7"/>
  <c r="AB346" i="7"/>
  <c r="M347" i="1"/>
  <c r="AB347" i="1"/>
  <c r="H348" i="1"/>
  <c r="I348" i="1"/>
  <c r="G348" i="1"/>
  <c r="J348" i="1"/>
  <c r="K348" i="1"/>
  <c r="L348" i="1"/>
  <c r="H348" i="7" l="1"/>
  <c r="I348" i="7"/>
  <c r="L348" i="7"/>
  <c r="K348" i="7"/>
  <c r="J348" i="7"/>
  <c r="G348" i="7"/>
  <c r="M347" i="7"/>
  <c r="AE347" i="7" s="1"/>
  <c r="AD347" i="7"/>
  <c r="AB347" i="7"/>
  <c r="L349" i="1"/>
  <c r="G349" i="1"/>
  <c r="K349" i="1"/>
  <c r="H349" i="1"/>
  <c r="J349" i="1"/>
  <c r="I349" i="1"/>
  <c r="M348" i="1"/>
  <c r="AB348" i="1"/>
  <c r="AD348" i="7" l="1"/>
  <c r="AB348" i="7"/>
  <c r="M348" i="7"/>
  <c r="AE348" i="7" s="1"/>
  <c r="L349" i="7"/>
  <c r="K349" i="7"/>
  <c r="H349" i="7"/>
  <c r="J349" i="7"/>
  <c r="I349" i="7"/>
  <c r="G349" i="7"/>
  <c r="K350" i="1"/>
  <c r="H350" i="1"/>
  <c r="I350" i="1"/>
  <c r="G350" i="1"/>
  <c r="J350" i="1"/>
  <c r="L350" i="1"/>
  <c r="M349" i="1"/>
  <c r="AB349" i="1"/>
  <c r="AD349" i="7" l="1"/>
  <c r="AB349" i="7"/>
  <c r="M349" i="7"/>
  <c r="AE349" i="7" s="1"/>
  <c r="L350" i="7"/>
  <c r="K350" i="7"/>
  <c r="H350" i="7"/>
  <c r="J350" i="7"/>
  <c r="G350" i="7"/>
  <c r="I350" i="7"/>
  <c r="M350" i="1"/>
  <c r="AB350" i="1"/>
  <c r="L351" i="1"/>
  <c r="G351" i="1"/>
  <c r="K351" i="1"/>
  <c r="H351" i="1"/>
  <c r="J351" i="1"/>
  <c r="I351" i="1"/>
  <c r="M350" i="7" l="1"/>
  <c r="AE350" i="7" s="1"/>
  <c r="AB350" i="7"/>
  <c r="AD350" i="7"/>
  <c r="H351" i="7"/>
  <c r="I351" i="7"/>
  <c r="G351" i="7"/>
  <c r="L351" i="7"/>
  <c r="J351" i="7"/>
  <c r="K351" i="7"/>
  <c r="M351" i="1"/>
  <c r="AB351" i="1"/>
  <c r="K352" i="1"/>
  <c r="L352" i="1"/>
  <c r="I352" i="1"/>
  <c r="H352" i="1"/>
  <c r="J352" i="1"/>
  <c r="G352" i="1"/>
  <c r="AD351" i="7" l="1"/>
  <c r="M351" i="7"/>
  <c r="AE351" i="7" s="1"/>
  <c r="AB351" i="7"/>
  <c r="L352" i="7"/>
  <c r="K352" i="7"/>
  <c r="G352" i="7"/>
  <c r="J352" i="7"/>
  <c r="H352" i="7"/>
  <c r="I352" i="7"/>
  <c r="L353" i="1"/>
  <c r="G353" i="1"/>
  <c r="J353" i="1"/>
  <c r="K353" i="1"/>
  <c r="I353" i="1"/>
  <c r="H353" i="1"/>
  <c r="M352" i="1"/>
  <c r="AB352" i="1"/>
  <c r="L353" i="7" l="1"/>
  <c r="K353" i="7"/>
  <c r="J353" i="7"/>
  <c r="I353" i="7"/>
  <c r="G353" i="7"/>
  <c r="H353" i="7"/>
  <c r="AD352" i="7"/>
  <c r="AB352" i="7"/>
  <c r="M352" i="7"/>
  <c r="AE352" i="7" s="1"/>
  <c r="M353" i="1"/>
  <c r="AB353" i="1"/>
  <c r="K354" i="1"/>
  <c r="I354" i="1"/>
  <c r="L354" i="1"/>
  <c r="J354" i="1"/>
  <c r="H354" i="1"/>
  <c r="G354" i="1"/>
  <c r="AD353" i="7" l="1"/>
  <c r="AB353" i="7"/>
  <c r="M353" i="7"/>
  <c r="AE353" i="7" s="1"/>
  <c r="L354" i="7"/>
  <c r="K354" i="7"/>
  <c r="G354" i="7"/>
  <c r="H354" i="7"/>
  <c r="J354" i="7"/>
  <c r="I354" i="7"/>
  <c r="K355" i="1"/>
  <c r="I355" i="1"/>
  <c r="G355" i="1"/>
  <c r="H355" i="1"/>
  <c r="J355" i="1"/>
  <c r="L355" i="1"/>
  <c r="M354" i="1"/>
  <c r="AB354" i="1"/>
  <c r="H355" i="7" l="1"/>
  <c r="I355" i="7"/>
  <c r="L355" i="7"/>
  <c r="J355" i="7"/>
  <c r="G355" i="7"/>
  <c r="K355" i="7"/>
  <c r="M354" i="7"/>
  <c r="AE354" i="7" s="1"/>
  <c r="AB354" i="7"/>
  <c r="AD354" i="7"/>
  <c r="J356" i="1"/>
  <c r="L356" i="1"/>
  <c r="G356" i="1"/>
  <c r="H356" i="1"/>
  <c r="K356" i="1"/>
  <c r="I356" i="1"/>
  <c r="M355" i="1"/>
  <c r="AB355" i="1"/>
  <c r="H356" i="7" l="1"/>
  <c r="I356" i="7"/>
  <c r="L356" i="7"/>
  <c r="K356" i="7"/>
  <c r="G356" i="7"/>
  <c r="J356" i="7"/>
  <c r="M355" i="7"/>
  <c r="AE355" i="7" s="1"/>
  <c r="AB355" i="7"/>
  <c r="AD355" i="7"/>
  <c r="L357" i="1"/>
  <c r="G357" i="1"/>
  <c r="K357" i="1"/>
  <c r="I357" i="1"/>
  <c r="H357" i="1"/>
  <c r="J357" i="1"/>
  <c r="M356" i="1"/>
  <c r="AB356" i="1"/>
  <c r="L357" i="7" l="1"/>
  <c r="K357" i="7"/>
  <c r="H357" i="7"/>
  <c r="J357" i="7"/>
  <c r="I357" i="7"/>
  <c r="G357" i="7"/>
  <c r="AD356" i="7"/>
  <c r="AB356" i="7"/>
  <c r="M356" i="7"/>
  <c r="AE356" i="7" s="1"/>
  <c r="J358" i="1"/>
  <c r="H358" i="1"/>
  <c r="I358" i="1"/>
  <c r="G358" i="1"/>
  <c r="L358" i="1"/>
  <c r="K358" i="1"/>
  <c r="AB357" i="1"/>
  <c r="M357" i="1"/>
  <c r="AD357" i="7" l="1"/>
  <c r="AB357" i="7"/>
  <c r="M357" i="7"/>
  <c r="AE357" i="7" s="1"/>
  <c r="G358" i="7"/>
  <c r="L358" i="7"/>
  <c r="I358" i="7"/>
  <c r="H358" i="7"/>
  <c r="J358" i="7"/>
  <c r="K358" i="7"/>
  <c r="M358" i="1"/>
  <c r="AB358" i="1"/>
  <c r="L359" i="1"/>
  <c r="J359" i="1"/>
  <c r="G359" i="1"/>
  <c r="K359" i="1"/>
  <c r="I359" i="1"/>
  <c r="H359" i="1"/>
  <c r="M358" i="7" l="1"/>
  <c r="AE358" i="7" s="1"/>
  <c r="AB358" i="7"/>
  <c r="AD358" i="7"/>
  <c r="H359" i="7"/>
  <c r="K359" i="7"/>
  <c r="L359" i="7"/>
  <c r="G359" i="7"/>
  <c r="J359" i="7"/>
  <c r="I359" i="7"/>
  <c r="M359" i="1"/>
  <c r="AB359" i="1"/>
  <c r="K360" i="1"/>
  <c r="I360" i="1"/>
  <c r="H360" i="1"/>
  <c r="L360" i="1"/>
  <c r="G360" i="1"/>
  <c r="J360" i="1"/>
  <c r="AB359" i="7" l="1"/>
  <c r="M359" i="7"/>
  <c r="AE359" i="7" s="1"/>
  <c r="AD359" i="7"/>
  <c r="H360" i="7"/>
  <c r="I360" i="7"/>
  <c r="L360" i="7"/>
  <c r="J360" i="7"/>
  <c r="G360" i="7"/>
  <c r="K360" i="7"/>
  <c r="H361" i="1"/>
  <c r="J361" i="1"/>
  <c r="L361" i="1"/>
  <c r="K361" i="1"/>
  <c r="G361" i="1"/>
  <c r="I361" i="1"/>
  <c r="M360" i="1"/>
  <c r="AB360" i="1"/>
  <c r="AD360" i="7" l="1"/>
  <c r="M360" i="7"/>
  <c r="AE360" i="7" s="1"/>
  <c r="AB360" i="7"/>
  <c r="L361" i="7"/>
  <c r="I361" i="7"/>
  <c r="K361" i="7"/>
  <c r="J361" i="7"/>
  <c r="G361" i="7"/>
  <c r="H361" i="7"/>
  <c r="M361" i="1"/>
  <c r="AB361" i="1"/>
  <c r="J362" i="1"/>
  <c r="H362" i="1"/>
  <c r="G362" i="1"/>
  <c r="K362" i="1"/>
  <c r="I362" i="1"/>
  <c r="L362" i="1"/>
  <c r="M361" i="7" l="1"/>
  <c r="AE361" i="7" s="1"/>
  <c r="AB361" i="7"/>
  <c r="AD361" i="7"/>
  <c r="H362" i="7"/>
  <c r="G362" i="7"/>
  <c r="L362" i="7"/>
  <c r="J362" i="7"/>
  <c r="I362" i="7"/>
  <c r="K362" i="7"/>
  <c r="M362" i="1"/>
  <c r="AB362" i="1"/>
  <c r="L363" i="1"/>
  <c r="J363" i="1"/>
  <c r="G363" i="1"/>
  <c r="K363" i="1"/>
  <c r="I363" i="1"/>
  <c r="H363" i="1"/>
  <c r="H363" i="7" l="1"/>
  <c r="K363" i="7"/>
  <c r="L363" i="7"/>
  <c r="G363" i="7"/>
  <c r="J363" i="7"/>
  <c r="I363" i="7"/>
  <c r="M362" i="7"/>
  <c r="AE362" i="7" s="1"/>
  <c r="AB362" i="7"/>
  <c r="AD362" i="7"/>
  <c r="K364" i="1"/>
  <c r="J364" i="1"/>
  <c r="H364" i="1"/>
  <c r="I364" i="1"/>
  <c r="L364" i="1"/>
  <c r="G364" i="1"/>
  <c r="M363" i="1"/>
  <c r="AB363" i="1"/>
  <c r="AD363" i="7" l="1"/>
  <c r="AB363" i="7"/>
  <c r="M363" i="7"/>
  <c r="AE363" i="7" s="1"/>
  <c r="L364" i="7"/>
  <c r="J364" i="7"/>
  <c r="G364" i="7"/>
  <c r="K364" i="7"/>
  <c r="I364" i="7"/>
  <c r="H364" i="7"/>
  <c r="K365" i="1"/>
  <c r="I365" i="1"/>
  <c r="H365" i="1"/>
  <c r="J365" i="1"/>
  <c r="L365" i="1"/>
  <c r="G365" i="1"/>
  <c r="M364" i="1"/>
  <c r="AB364" i="1"/>
  <c r="M364" i="7" l="1"/>
  <c r="AE364" i="7" s="1"/>
  <c r="AB364" i="7"/>
  <c r="AD364" i="7"/>
  <c r="H365" i="7"/>
  <c r="G365" i="7"/>
  <c r="L365" i="7"/>
  <c r="I365" i="7"/>
  <c r="K365" i="7"/>
  <c r="J365" i="7"/>
  <c r="K366" i="1"/>
  <c r="H366" i="1"/>
  <c r="G366" i="1"/>
  <c r="L366" i="1"/>
  <c r="I366" i="1"/>
  <c r="J366" i="1"/>
  <c r="M365" i="1"/>
  <c r="AB365" i="1"/>
  <c r="AD365" i="7" l="1"/>
  <c r="M365" i="7"/>
  <c r="AE365" i="7" s="1"/>
  <c r="AB365" i="7"/>
  <c r="L366" i="7"/>
  <c r="J366" i="7"/>
  <c r="I366" i="7"/>
  <c r="K366" i="7"/>
  <c r="H366" i="7"/>
  <c r="G366" i="7"/>
  <c r="M366" i="1"/>
  <c r="AB366" i="1"/>
  <c r="H367" i="1"/>
  <c r="L367" i="1"/>
  <c r="I367" i="1"/>
  <c r="G367" i="1"/>
  <c r="J367" i="1"/>
  <c r="K367" i="1"/>
  <c r="AD366" i="7" l="1"/>
  <c r="M366" i="7"/>
  <c r="AE366" i="7" s="1"/>
  <c r="AB366" i="7"/>
  <c r="L367" i="7"/>
  <c r="G367" i="7"/>
  <c r="I367" i="7"/>
  <c r="H367" i="7"/>
  <c r="K367" i="7"/>
  <c r="J367" i="7"/>
  <c r="L368" i="1"/>
  <c r="K368" i="1"/>
  <c r="I368" i="1"/>
  <c r="G368" i="1"/>
  <c r="H368" i="1"/>
  <c r="J368" i="1"/>
  <c r="M367" i="1"/>
  <c r="AB367" i="1"/>
  <c r="H368" i="7" l="1"/>
  <c r="I368" i="7"/>
  <c r="L368" i="7"/>
  <c r="J368" i="7"/>
  <c r="G368" i="7"/>
  <c r="K368" i="7"/>
  <c r="AB367" i="7"/>
  <c r="M367" i="7"/>
  <c r="AE367" i="7" s="1"/>
  <c r="AD367" i="7"/>
  <c r="K369" i="1"/>
  <c r="J369" i="1"/>
  <c r="I369" i="1"/>
  <c r="L369" i="1"/>
  <c r="H369" i="1"/>
  <c r="G369" i="1"/>
  <c r="M368" i="1"/>
  <c r="AB368" i="1"/>
  <c r="AD368" i="7" l="1"/>
  <c r="M368" i="7"/>
  <c r="AE368" i="7" s="1"/>
  <c r="AB368" i="7"/>
  <c r="L369" i="7"/>
  <c r="I369" i="7"/>
  <c r="H369" i="7"/>
  <c r="K369" i="7"/>
  <c r="J369" i="7"/>
  <c r="G369" i="7"/>
  <c r="M369" i="1"/>
  <c r="AB369" i="1"/>
  <c r="L370" i="1"/>
  <c r="J370" i="1"/>
  <c r="G370" i="1"/>
  <c r="K370" i="1"/>
  <c r="I370" i="1"/>
  <c r="H370" i="1"/>
  <c r="L370" i="7" l="1"/>
  <c r="J370" i="7"/>
  <c r="I370" i="7"/>
  <c r="K370" i="7"/>
  <c r="G370" i="7"/>
  <c r="H370" i="7"/>
  <c r="AD369" i="7"/>
  <c r="AB369" i="7"/>
  <c r="M369" i="7"/>
  <c r="AE369" i="7" s="1"/>
  <c r="H371" i="1"/>
  <c r="K371" i="1"/>
  <c r="I371" i="1"/>
  <c r="L371" i="1"/>
  <c r="G371" i="1"/>
  <c r="J371" i="1"/>
  <c r="M370" i="1"/>
  <c r="AB370" i="1"/>
  <c r="AD370" i="7" l="1"/>
  <c r="M370" i="7"/>
  <c r="AE370" i="7" s="1"/>
  <c r="AB370" i="7"/>
  <c r="L371" i="7"/>
  <c r="H371" i="7"/>
  <c r="G371" i="7"/>
  <c r="I371" i="7"/>
  <c r="J371" i="7"/>
  <c r="K371" i="7"/>
  <c r="H372" i="1"/>
  <c r="I372" i="1"/>
  <c r="J372" i="1"/>
  <c r="G372" i="1"/>
  <c r="L372" i="1"/>
  <c r="K372" i="1"/>
  <c r="M371" i="1"/>
  <c r="AB371" i="1"/>
  <c r="AD371" i="7" l="1"/>
  <c r="M371" i="7"/>
  <c r="AE371" i="7" s="1"/>
  <c r="AB371" i="7"/>
  <c r="L372" i="7"/>
  <c r="K372" i="7"/>
  <c r="G372" i="7"/>
  <c r="J372" i="7"/>
  <c r="I372" i="7"/>
  <c r="H372" i="7"/>
  <c r="M372" i="1"/>
  <c r="AB372" i="1"/>
  <c r="G373" i="1"/>
  <c r="J373" i="1"/>
  <c r="K373" i="1"/>
  <c r="H373" i="1"/>
  <c r="L373" i="1"/>
  <c r="I373" i="1"/>
  <c r="H373" i="7" l="1"/>
  <c r="J373" i="7"/>
  <c r="I373" i="7"/>
  <c r="L373" i="7"/>
  <c r="K373" i="7"/>
  <c r="G373" i="7"/>
  <c r="M372" i="7"/>
  <c r="AE372" i="7" s="1"/>
  <c r="AD372" i="7"/>
  <c r="AB372" i="7"/>
  <c r="G374" i="1"/>
  <c r="I374" i="1"/>
  <c r="L374" i="1"/>
  <c r="K374" i="1"/>
  <c r="H374" i="1"/>
  <c r="J374" i="1"/>
  <c r="M373" i="1"/>
  <c r="AB373" i="1"/>
  <c r="AD373" i="7" l="1"/>
  <c r="AB373" i="7"/>
  <c r="M373" i="7"/>
  <c r="AE373" i="7" s="1"/>
  <c r="L374" i="7"/>
  <c r="I374" i="7"/>
  <c r="H374" i="7"/>
  <c r="J374" i="7"/>
  <c r="K374" i="7"/>
  <c r="G374" i="7"/>
  <c r="G375" i="1"/>
  <c r="H375" i="1"/>
  <c r="K375" i="1"/>
  <c r="J375" i="1"/>
  <c r="L375" i="1"/>
  <c r="I375" i="1"/>
  <c r="M374" i="1"/>
  <c r="AB374" i="1"/>
  <c r="L375" i="7" l="1"/>
  <c r="I375" i="7"/>
  <c r="G375" i="7"/>
  <c r="J375" i="7"/>
  <c r="K375" i="7"/>
  <c r="H375" i="7"/>
  <c r="AD374" i="7"/>
  <c r="M374" i="7"/>
  <c r="AE374" i="7" s="1"/>
  <c r="AB374" i="7"/>
  <c r="M375" i="1"/>
  <c r="AB375" i="1"/>
  <c r="G376" i="1"/>
  <c r="J376" i="1"/>
  <c r="I376" i="1"/>
  <c r="L376" i="1"/>
  <c r="K376" i="1"/>
  <c r="H376" i="1"/>
  <c r="AD375" i="7" l="1"/>
  <c r="AB375" i="7"/>
  <c r="M375" i="7"/>
  <c r="AE375" i="7" s="1"/>
  <c r="L376" i="7"/>
  <c r="K376" i="7"/>
  <c r="I376" i="7"/>
  <c r="G376" i="7"/>
  <c r="H376" i="7"/>
  <c r="J376" i="7"/>
  <c r="M376" i="1"/>
  <c r="AB376" i="1"/>
  <c r="I377" i="1"/>
  <c r="J377" i="1"/>
  <c r="H377" i="1"/>
  <c r="G377" i="1"/>
  <c r="L377" i="1"/>
  <c r="K377" i="1"/>
  <c r="M376" i="7" l="1"/>
  <c r="AE376" i="7" s="1"/>
  <c r="AD376" i="7"/>
  <c r="AB376" i="7"/>
  <c r="H377" i="7"/>
  <c r="J377" i="7"/>
  <c r="L377" i="7"/>
  <c r="I377" i="7"/>
  <c r="K377" i="7"/>
  <c r="G377" i="7"/>
  <c r="G378" i="1"/>
  <c r="K378" i="1"/>
  <c r="H378" i="1"/>
  <c r="I378" i="1"/>
  <c r="L378" i="1"/>
  <c r="J378" i="1"/>
  <c r="AB377" i="1"/>
  <c r="M377" i="1"/>
  <c r="L378" i="7" l="1"/>
  <c r="I378" i="7"/>
  <c r="H378" i="7"/>
  <c r="J378" i="7"/>
  <c r="K378" i="7"/>
  <c r="G378" i="7"/>
  <c r="AD377" i="7"/>
  <c r="AB377" i="7"/>
  <c r="M377" i="7"/>
  <c r="AE377" i="7" s="1"/>
  <c r="I379" i="1"/>
  <c r="L379" i="1"/>
  <c r="G379" i="1"/>
  <c r="J379" i="1"/>
  <c r="K379" i="1"/>
  <c r="H379" i="1"/>
  <c r="M378" i="1"/>
  <c r="AB378" i="1"/>
  <c r="L379" i="7" l="1"/>
  <c r="I379" i="7"/>
  <c r="J379" i="7"/>
  <c r="G379" i="7"/>
  <c r="H379" i="7"/>
  <c r="K379" i="7"/>
  <c r="AD378" i="7"/>
  <c r="M378" i="7"/>
  <c r="AE378" i="7" s="1"/>
  <c r="AB378" i="7"/>
  <c r="G380" i="1"/>
  <c r="K380" i="1"/>
  <c r="J380" i="1"/>
  <c r="H380" i="1"/>
  <c r="I380" i="1"/>
  <c r="L380" i="1"/>
  <c r="AB379" i="1"/>
  <c r="M379" i="1"/>
  <c r="L380" i="7" l="1"/>
  <c r="K380" i="7"/>
  <c r="G380" i="7"/>
  <c r="I380" i="7"/>
  <c r="J380" i="7"/>
  <c r="H380" i="7"/>
  <c r="AD379" i="7"/>
  <c r="AB379" i="7"/>
  <c r="M379" i="7"/>
  <c r="AE379" i="7" s="1"/>
  <c r="G382" i="1"/>
  <c r="I382" i="1"/>
  <c r="J382" i="1"/>
  <c r="L382" i="1"/>
  <c r="H382" i="1"/>
  <c r="K382" i="1"/>
  <c r="H381" i="1"/>
  <c r="J381" i="1"/>
  <c r="L381" i="1"/>
  <c r="G381" i="1"/>
  <c r="K381" i="1"/>
  <c r="I381" i="1"/>
  <c r="M380" i="1"/>
  <c r="AB380" i="1"/>
  <c r="H381" i="7" l="1"/>
  <c r="J381" i="7"/>
  <c r="I381" i="7"/>
  <c r="L381" i="7"/>
  <c r="K381" i="7"/>
  <c r="G381" i="7"/>
  <c r="M380" i="7"/>
  <c r="AE380" i="7" s="1"/>
  <c r="AD380" i="7"/>
  <c r="AB380" i="7"/>
  <c r="M382" i="1"/>
  <c r="I383" i="1"/>
  <c r="H383" i="1"/>
  <c r="J383" i="1"/>
  <c r="G383" i="1"/>
  <c r="K383" i="1"/>
  <c r="L383" i="1"/>
  <c r="AB382" i="1"/>
  <c r="AB381" i="1"/>
  <c r="M381" i="1"/>
  <c r="AD381" i="7" l="1"/>
  <c r="AB381" i="7"/>
  <c r="M381" i="7"/>
  <c r="AE381" i="7" s="1"/>
  <c r="L382" i="7"/>
  <c r="I382" i="7"/>
  <c r="J382" i="7"/>
  <c r="K382" i="7"/>
  <c r="H382" i="7"/>
  <c r="G382" i="7"/>
  <c r="AB383" i="1"/>
  <c r="M383" i="1"/>
  <c r="J384" i="1"/>
  <c r="L384" i="1"/>
  <c r="G384" i="1"/>
  <c r="K384" i="1"/>
  <c r="I384" i="1"/>
  <c r="H384" i="1"/>
  <c r="M382" i="7" l="1"/>
  <c r="AE382" i="7" s="1"/>
  <c r="AD382" i="7"/>
  <c r="AB382" i="7"/>
  <c r="H383" i="7"/>
  <c r="G383" i="7"/>
  <c r="K383" i="7"/>
  <c r="L383" i="7"/>
  <c r="I383" i="7"/>
  <c r="J383" i="7"/>
  <c r="H385" i="1"/>
  <c r="J385" i="1"/>
  <c r="L385" i="1"/>
  <c r="G385" i="1"/>
  <c r="K385" i="1"/>
  <c r="I385" i="1"/>
  <c r="M384" i="1"/>
  <c r="AB384" i="1"/>
  <c r="H384" i="7" l="1"/>
  <c r="J384" i="7"/>
  <c r="L384" i="7"/>
  <c r="K384" i="7"/>
  <c r="G384" i="7"/>
  <c r="I384" i="7"/>
  <c r="AB383" i="7"/>
  <c r="AD383" i="7"/>
  <c r="M383" i="7"/>
  <c r="AE383" i="7" s="1"/>
  <c r="AB385" i="1"/>
  <c r="M385" i="1"/>
  <c r="J386" i="1"/>
  <c r="L386" i="1"/>
  <c r="G386" i="1"/>
  <c r="H386" i="1"/>
  <c r="K386" i="1"/>
  <c r="I386" i="1"/>
  <c r="H385" i="7" l="1"/>
  <c r="J385" i="7"/>
  <c r="L385" i="7"/>
  <c r="I385" i="7"/>
  <c r="K385" i="7"/>
  <c r="G385" i="7"/>
  <c r="M384" i="7"/>
  <c r="AE384" i="7" s="1"/>
  <c r="AB384" i="7"/>
  <c r="AD384" i="7"/>
  <c r="I387" i="1"/>
  <c r="L387" i="1"/>
  <c r="G387" i="1"/>
  <c r="H387" i="1"/>
  <c r="J387" i="1"/>
  <c r="K387" i="1"/>
  <c r="M386" i="1"/>
  <c r="AB386" i="1"/>
  <c r="AD385" i="7" l="1"/>
  <c r="AB385" i="7"/>
  <c r="M385" i="7"/>
  <c r="AE385" i="7" s="1"/>
  <c r="L386" i="7"/>
  <c r="I386" i="7"/>
  <c r="H386" i="7"/>
  <c r="J386" i="7"/>
  <c r="K386" i="7"/>
  <c r="G386" i="7"/>
  <c r="H388" i="1"/>
  <c r="G388" i="1"/>
  <c r="K388" i="1"/>
  <c r="I388" i="1"/>
  <c r="J388" i="1"/>
  <c r="L388" i="1"/>
  <c r="AB387" i="1"/>
  <c r="M387" i="1"/>
  <c r="M386" i="7" l="1"/>
  <c r="AE386" i="7" s="1"/>
  <c r="AB386" i="7"/>
  <c r="AD386" i="7"/>
  <c r="H387" i="7"/>
  <c r="G387" i="7"/>
  <c r="L387" i="7"/>
  <c r="I387" i="7"/>
  <c r="J387" i="7"/>
  <c r="K387" i="7"/>
  <c r="H389" i="1"/>
  <c r="J389" i="1"/>
  <c r="L389" i="1"/>
  <c r="G389" i="1"/>
  <c r="K389" i="1"/>
  <c r="I389" i="1"/>
  <c r="M388" i="1"/>
  <c r="AB388" i="1"/>
  <c r="AB387" i="7" l="1"/>
  <c r="M387" i="7"/>
  <c r="AE387" i="7" s="1"/>
  <c r="AD387" i="7"/>
  <c r="H388" i="7"/>
  <c r="J388" i="7"/>
  <c r="L388" i="7"/>
  <c r="K388" i="7"/>
  <c r="G388" i="7"/>
  <c r="I388" i="7"/>
  <c r="M389" i="1"/>
  <c r="AB389" i="1"/>
  <c r="K390" i="1"/>
  <c r="I390" i="1"/>
  <c r="G390" i="1"/>
  <c r="H390" i="1"/>
  <c r="J390" i="1"/>
  <c r="L390" i="1"/>
  <c r="AD388" i="7" l="1"/>
  <c r="AB388" i="7"/>
  <c r="M388" i="7"/>
  <c r="AE388" i="7" s="1"/>
  <c r="L389" i="7"/>
  <c r="K389" i="7"/>
  <c r="G389" i="7"/>
  <c r="I389" i="7"/>
  <c r="J389" i="7"/>
  <c r="H389" i="7"/>
  <c r="H391" i="1"/>
  <c r="J391" i="1"/>
  <c r="L391" i="1"/>
  <c r="G391" i="1"/>
  <c r="K391" i="1"/>
  <c r="I391" i="1"/>
  <c r="M390" i="1"/>
  <c r="AB390" i="1"/>
  <c r="AB389" i="7" l="1"/>
  <c r="M389" i="7"/>
  <c r="AE389" i="7" s="1"/>
  <c r="AD389" i="7"/>
  <c r="H390" i="7"/>
  <c r="L390" i="7"/>
  <c r="I390" i="7"/>
  <c r="J390" i="7"/>
  <c r="K390" i="7"/>
  <c r="G390" i="7"/>
  <c r="M391" i="1"/>
  <c r="AB391" i="1"/>
  <c r="K392" i="1"/>
  <c r="I392" i="1"/>
  <c r="G392" i="1"/>
  <c r="H392" i="1"/>
  <c r="J392" i="1"/>
  <c r="L392" i="1"/>
  <c r="M390" i="7" l="1"/>
  <c r="AE390" i="7" s="1"/>
  <c r="AD390" i="7"/>
  <c r="AB390" i="7"/>
  <c r="H391" i="7"/>
  <c r="G391" i="7"/>
  <c r="K391" i="7"/>
  <c r="L391" i="7"/>
  <c r="I391" i="7"/>
  <c r="J391" i="7"/>
  <c r="H394" i="1"/>
  <c r="K394" i="1"/>
  <c r="J394" i="1"/>
  <c r="G394" i="1"/>
  <c r="I394" i="1"/>
  <c r="L394" i="1"/>
  <c r="L393" i="1"/>
  <c r="K393" i="1"/>
  <c r="I393" i="1"/>
  <c r="J393" i="1"/>
  <c r="G393" i="1"/>
  <c r="H393" i="1"/>
  <c r="AB392" i="1"/>
  <c r="M392" i="1"/>
  <c r="AB394" i="1" l="1"/>
  <c r="L392" i="7"/>
  <c r="K392" i="7"/>
  <c r="H392" i="7"/>
  <c r="J392" i="7"/>
  <c r="G392" i="7"/>
  <c r="I392" i="7"/>
  <c r="AD391" i="7"/>
  <c r="AB391" i="7"/>
  <c r="M391" i="7"/>
  <c r="AE391" i="7" s="1"/>
  <c r="M394" i="1"/>
  <c r="I395" i="1"/>
  <c r="L395" i="1"/>
  <c r="J395" i="1"/>
  <c r="H395" i="1"/>
  <c r="K395" i="1"/>
  <c r="G395" i="1"/>
  <c r="AB393" i="1"/>
  <c r="M393" i="1"/>
  <c r="AB395" i="1" l="1"/>
  <c r="L393" i="7"/>
  <c r="G393" i="7"/>
  <c r="K393" i="7"/>
  <c r="I393" i="7"/>
  <c r="H393" i="7"/>
  <c r="J393" i="7"/>
  <c r="AB392" i="7"/>
  <c r="AD392" i="7"/>
  <c r="M392" i="7"/>
  <c r="AE392" i="7" s="1"/>
  <c r="M395" i="1"/>
  <c r="J396" i="1"/>
  <c r="I396" i="1"/>
  <c r="H396" i="1"/>
  <c r="G396" i="1"/>
  <c r="L396" i="1"/>
  <c r="K396" i="1"/>
  <c r="AB396" i="1" l="1"/>
  <c r="AB393" i="7"/>
  <c r="AD393" i="7"/>
  <c r="M393" i="7"/>
  <c r="AE393" i="7" s="1"/>
  <c r="H394" i="7"/>
  <c r="J394" i="7"/>
  <c r="K394" i="7"/>
  <c r="G394" i="7"/>
  <c r="L394" i="7"/>
  <c r="I394" i="7"/>
  <c r="M396" i="1"/>
  <c r="J397" i="1"/>
  <c r="H397" i="1"/>
  <c r="G397" i="1"/>
  <c r="L397" i="1"/>
  <c r="K397" i="1"/>
  <c r="I397" i="1"/>
  <c r="AB397" i="1" l="1"/>
  <c r="H399" i="1"/>
  <c r="I399" i="1"/>
  <c r="J399" i="1"/>
  <c r="K399" i="1"/>
  <c r="G399" i="1"/>
  <c r="L399" i="1"/>
  <c r="M394" i="7"/>
  <c r="AE394" i="7" s="1"/>
  <c r="AB394" i="7"/>
  <c r="AD394" i="7"/>
  <c r="H395" i="7"/>
  <c r="G395" i="7"/>
  <c r="I395" i="7"/>
  <c r="J395" i="7"/>
  <c r="K395" i="7"/>
  <c r="L395" i="7"/>
  <c r="M397" i="1"/>
  <c r="K398" i="1"/>
  <c r="I398" i="1"/>
  <c r="J398" i="1"/>
  <c r="H398" i="1"/>
  <c r="G398" i="1"/>
  <c r="L398" i="1"/>
  <c r="M399" i="1" l="1"/>
  <c r="I400" i="1"/>
  <c r="H400" i="1"/>
  <c r="J400" i="1"/>
  <c r="L400" i="1"/>
  <c r="K400" i="1"/>
  <c r="G400" i="1"/>
  <c r="AB398" i="1"/>
  <c r="AB399" i="1"/>
  <c r="L396" i="7"/>
  <c r="K396" i="7"/>
  <c r="H396" i="7"/>
  <c r="G396" i="7"/>
  <c r="I396" i="7"/>
  <c r="J396" i="7"/>
  <c r="AD395" i="7"/>
  <c r="M395" i="7"/>
  <c r="AE395" i="7" s="1"/>
  <c r="AB395" i="7"/>
  <c r="M398" i="1"/>
  <c r="AB400" i="1" l="1"/>
  <c r="M400" i="1"/>
  <c r="H401" i="1"/>
  <c r="G401" i="1"/>
  <c r="L401" i="1"/>
  <c r="K401" i="1"/>
  <c r="I401" i="1"/>
  <c r="J401" i="1"/>
  <c r="H397" i="7"/>
  <c r="G397" i="7"/>
  <c r="I397" i="7"/>
  <c r="L397" i="7"/>
  <c r="J397" i="7"/>
  <c r="K397" i="7"/>
  <c r="M396" i="7"/>
  <c r="AE396" i="7" s="1"/>
  <c r="AD396" i="7"/>
  <c r="AB396" i="7"/>
  <c r="H402" i="1"/>
  <c r="G402" i="1"/>
  <c r="L402" i="1"/>
  <c r="K402" i="1"/>
  <c r="I402" i="1"/>
  <c r="J402" i="1"/>
  <c r="AB401" i="1" l="1"/>
  <c r="M401" i="1"/>
  <c r="AD397" i="7"/>
  <c r="AB397" i="7"/>
  <c r="M397" i="7"/>
  <c r="AE397" i="7" s="1"/>
  <c r="L398" i="7"/>
  <c r="I398" i="7"/>
  <c r="G398" i="7"/>
  <c r="H398" i="7"/>
  <c r="J398" i="7"/>
  <c r="K398" i="7"/>
  <c r="G403" i="1"/>
  <c r="H403" i="1"/>
  <c r="K403" i="1"/>
  <c r="I403" i="1"/>
  <c r="J403" i="1"/>
  <c r="L403" i="1"/>
  <c r="M402" i="1"/>
  <c r="AB402" i="1"/>
  <c r="F5" i="8" l="1"/>
  <c r="H399" i="7"/>
  <c r="G399" i="7"/>
  <c r="L399" i="7"/>
  <c r="I399" i="7"/>
  <c r="J399" i="7"/>
  <c r="K399" i="7"/>
  <c r="M398" i="7"/>
  <c r="AE398" i="7" s="1"/>
  <c r="AB398" i="7"/>
  <c r="AD398" i="7"/>
  <c r="J404" i="1"/>
  <c r="J405" i="1" s="1"/>
  <c r="L404" i="1"/>
  <c r="L405" i="1" s="1"/>
  <c r="H404" i="1"/>
  <c r="H405" i="1" s="1"/>
  <c r="G404" i="1"/>
  <c r="G405" i="1" s="1"/>
  <c r="I404" i="1"/>
  <c r="I405" i="1" s="1"/>
  <c r="K404" i="1"/>
  <c r="K405" i="1" s="1"/>
  <c r="AB403" i="1"/>
  <c r="M403" i="1"/>
  <c r="AD403" i="1" s="1"/>
  <c r="F7" i="8" l="1"/>
  <c r="F8" i="8"/>
  <c r="F4" i="8"/>
  <c r="F6" i="8"/>
  <c r="F9" i="8"/>
  <c r="G406" i="1"/>
  <c r="F406" i="1" s="1"/>
  <c r="E407" i="1" s="1"/>
  <c r="L400" i="7"/>
  <c r="K400" i="7"/>
  <c r="H400" i="7"/>
  <c r="G400" i="7"/>
  <c r="I400" i="7"/>
  <c r="J400" i="7"/>
  <c r="AD399" i="7"/>
  <c r="AB399" i="7"/>
  <c r="M399" i="7"/>
  <c r="AE399" i="7" s="1"/>
  <c r="AB404" i="1"/>
  <c r="M404" i="1"/>
  <c r="AD404" i="1" s="1"/>
  <c r="F10" i="8" l="1"/>
  <c r="M400" i="7"/>
  <c r="AE400" i="7" s="1"/>
  <c r="AB400" i="7"/>
  <c r="AD400" i="7"/>
  <c r="H401" i="7"/>
  <c r="G401" i="7"/>
  <c r="L401" i="7"/>
  <c r="K401" i="7"/>
  <c r="J401" i="7"/>
  <c r="I401" i="7"/>
  <c r="L402" i="7" l="1"/>
  <c r="I402" i="7"/>
  <c r="J402" i="7"/>
  <c r="K402" i="7"/>
  <c r="G402" i="7"/>
  <c r="H402" i="7"/>
  <c r="AD401" i="7"/>
  <c r="AB401" i="7"/>
  <c r="M401" i="7"/>
  <c r="AE401" i="7" s="1"/>
  <c r="H403" i="7" l="1"/>
  <c r="G403" i="7"/>
  <c r="L403" i="7"/>
  <c r="I403" i="7"/>
  <c r="J403" i="7"/>
  <c r="K403" i="7"/>
  <c r="M402" i="7"/>
  <c r="AE402" i="7" s="1"/>
  <c r="AD402" i="7"/>
  <c r="AB402" i="7"/>
  <c r="L404" i="7" l="1"/>
  <c r="L405" i="7" s="1"/>
  <c r="I404" i="7"/>
  <c r="I405" i="7" s="1"/>
  <c r="G404" i="7"/>
  <c r="J404" i="7"/>
  <c r="J405" i="7" s="1"/>
  <c r="H404" i="7"/>
  <c r="H405" i="7" s="1"/>
  <c r="K404" i="7"/>
  <c r="K405" i="7" s="1"/>
  <c r="AD403" i="7"/>
  <c r="F11" i="8" s="1"/>
  <c r="F12" i="8" s="1"/>
  <c r="AB403" i="7"/>
  <c r="M403" i="7"/>
  <c r="AE403" i="7" s="1"/>
  <c r="AD404" i="7" l="1"/>
  <c r="AB404" i="7"/>
  <c r="M404" i="7"/>
  <c r="AE404" i="7" s="1"/>
  <c r="G405" i="7"/>
  <c r="G406" i="7" s="1"/>
  <c r="F406" i="7" l="1"/>
  <c r="E40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C61" authorId="0" shapeId="0" xr:uid="{7EF68719-587A-4E5B-B8E5-02845EB9972C}">
      <text>
        <r>
          <rPr>
            <b/>
            <sz val="9"/>
            <color indexed="81"/>
            <rFont val="Tahoma"/>
            <family val="2"/>
          </rPr>
          <t>Mika Mujunen:</t>
        </r>
        <r>
          <rPr>
            <sz val="9"/>
            <color indexed="81"/>
            <rFont val="Tahoma"/>
            <family val="2"/>
          </rPr>
          <t xml:space="preserve">
Syötä oma pvm-väli vain tarvittaessa, esim. jos pvm-väli oletuksessa on virheellinen.</t>
        </r>
      </text>
    </comment>
    <comment ref="B62" authorId="0" shapeId="0" xr:uid="{F97BE761-7866-40E7-BC94-2C87DF69C68A}">
      <text>
        <r>
          <rPr>
            <b/>
            <sz val="9"/>
            <color indexed="81"/>
            <rFont val="Tahoma"/>
            <family val="2"/>
          </rPr>
          <t>Mika Mujunen:</t>
        </r>
        <r>
          <rPr>
            <sz val="9"/>
            <color indexed="81"/>
            <rFont val="Tahoma"/>
            <family val="2"/>
          </rPr>
          <t xml:space="preserve">
Phaku vaatii, jos joku kirjoittaa 0 arvon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1" authorId="0" shapeId="0" xr:uid="{5B67AD0F-5E29-4DB5-8DA0-2CB6DD4C22B2}">
      <text>
        <r>
          <rPr>
            <b/>
            <sz val="9"/>
            <color indexed="81"/>
            <rFont val="Tahoma"/>
            <family val="2"/>
          </rPr>
          <t>Vuosiluku tulee automaattisesti tilikauden pvm-välistä!</t>
        </r>
        <r>
          <rPr>
            <sz val="9"/>
            <color indexed="81"/>
            <rFont val="Tahoma"/>
            <family val="2"/>
          </rPr>
          <t xml:space="preserve">
</t>
        </r>
      </text>
    </comment>
    <comment ref="C2" authorId="0" shapeId="0" xr:uid="{B48EC970-D616-49BE-BC6A-CDBF87A763EF}">
      <text>
        <r>
          <rPr>
            <b/>
            <sz val="9"/>
            <color indexed="81"/>
            <rFont val="Tahoma"/>
            <family val="2"/>
          </rPr>
          <t>Mika Mujunen:</t>
        </r>
        <r>
          <rPr>
            <sz val="9"/>
            <color indexed="81"/>
            <rFont val="Tahoma"/>
            <family val="2"/>
          </rPr>
          <t xml:space="preserve">
Vaikuttaa miten ohjelma tarjoaa tositenumeroa</t>
        </r>
      </text>
    </comment>
    <comment ref="E2" authorId="0" shapeId="0" xr:uid="{0E60D344-AAA4-4C22-AD85-B1371E355446}">
      <text>
        <r>
          <rPr>
            <b/>
            <sz val="9"/>
            <color indexed="81"/>
            <rFont val="Tahoma"/>
            <family val="2"/>
          </rPr>
          <t>Mika Mujunen:</t>
        </r>
        <r>
          <rPr>
            <sz val="9"/>
            <color indexed="81"/>
            <rFont val="Tahoma"/>
            <family val="2"/>
          </rPr>
          <t xml:space="preserve">
Ohjelma ehdottaa uuden tositteen nroa.
X = Lukee vain tämän sivut numerot ja ehdottaa sivulle uutta numeroa. Jos tyhjä, lukee koko aineiston viimeisimmän kirjausnumeron ja ehdottaa uutta. 
Ehdotus: Jos kuitteja sekä paperisena että digimuodossa, muuta koko aineisto digimuotoon (esim, ottamallla ne kuviksi tai skannaamalla pdf-muotoon) ja tallenna ne varmaan talteen.
Nimeä digimuodossa olevat tiedostot tositenumeroiksi ennen kirjanpidon aloitusta. Tulot omaan kansioon ja menot omaan kansioon: Esm. Tulot: l_aihe, 2_aihe, 3_nimi.
Menot kannattaa nimetä esim. 1000 aihe, 1001 aihe jne. </t>
        </r>
      </text>
    </comment>
    <comment ref="N4" authorId="1" shapeId="0" xr:uid="{00000000-0006-0000-0100-000001000000}">
      <text>
        <r>
          <rPr>
            <b/>
            <sz val="9"/>
            <color indexed="81"/>
            <rFont val="Tahoma"/>
            <family val="2"/>
          </rPr>
          <t>Tiliöi (vapaaehtoinen). Tiliöinnin avulla saat tarkemmat erittelyt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N4" authorId="0" shapeId="0" xr:uid="{00000000-0006-0000-0200-000001000000}">
      <text>
        <r>
          <rPr>
            <b/>
            <sz val="9"/>
            <color indexed="81"/>
            <rFont val="Tahoma"/>
            <family val="2"/>
          </rPr>
          <t>Tiliöi (vapaaehtoinen). Tiliöinnin avulla saat tarkemmat erittelyt</t>
        </r>
      </text>
    </comment>
    <comment ref="B407" authorId="1" shapeId="0" xr:uid="{CD42B3FE-7D46-4463-A059-7A86158C0A19}">
      <text>
        <r>
          <rPr>
            <b/>
            <sz val="9"/>
            <color indexed="81"/>
            <rFont val="Tahoma"/>
            <family val="2"/>
          </rPr>
          <t>Mika Mujunen:</t>
        </r>
        <r>
          <rPr>
            <sz val="9"/>
            <color indexed="81"/>
            <rFont val="Tahoma"/>
            <family val="2"/>
          </rPr>
          <t xml:space="preserve">
1. menotositenro, jos digiaineisto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A1" authorId="0" shapeId="0" xr:uid="{E7D12A1A-D725-40EF-B3AE-C7D770626A25}">
      <text>
        <r>
          <rPr>
            <b/>
            <sz val="9"/>
            <color indexed="81"/>
            <rFont val="Tahoma"/>
            <family val="2"/>
          </rPr>
          <t>Mika Mujunen:</t>
        </r>
        <r>
          <rPr>
            <sz val="9"/>
            <color indexed="81"/>
            <rFont val="Tahoma"/>
            <family val="2"/>
          </rPr>
          <t xml:space="preserve">
Mitkä ovat elinkeinotoiminnan ajoja?
Matkat yrityksen toiminta-alueelle (esim. haet tavaraa varastosta, käyt asiakkaan luona).
Tilapäiset matkat yrityksen toiminta-alueen ulkopuolelle.
Yksityisajoja ovat muut ajot. Esimerkiksi matkat, jotka teet kotoa työpaikalle (yrityksen toimipaikalle), eivät ole elinkeinotoiminnan ajoa. Asunnon ja työpaikan väliset matkakulut voi vähentää henkilökohtaisella veroilmoituksella.
Selvitä ajokilometrit ajopäiväkirjalla
Elinkeinotoiminnan ja yksityisajojen erottamiseksi elinkeinotoiminnan ajokilometrit tulee selvittää ajopäiväkirjalla tai muulla luotettavalla selvityksellä. Ajopäiväkirjasta on käytävä ilmi autolla verovuonna ajettu kokonaiskilometrimäärä.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author>
  </authors>
  <commentList>
    <comment ref="I4" authorId="0" shapeId="0" xr:uid="{00000000-0006-0000-0400-000001000000}">
      <text>
        <r>
          <rPr>
            <b/>
            <sz val="9"/>
            <color indexed="81"/>
            <rFont val="Tahoma"/>
            <family val="2"/>
          </rPr>
          <t>Päivämäärä eli esim.
&gt;=1.1.2017</t>
        </r>
      </text>
    </comment>
    <comment ref="K4" authorId="0" shapeId="0" xr:uid="{78066AA5-9006-4C9F-B02F-69206A14D83F}">
      <text>
        <r>
          <rPr>
            <b/>
            <sz val="9"/>
            <color indexed="81"/>
            <rFont val="Tahoma"/>
            <family val="2"/>
          </rPr>
          <t>Päivämäärä eli esim.
&gt;=1.1.2017</t>
        </r>
      </text>
    </comment>
  </commentList>
</comments>
</file>

<file path=xl/sharedStrings.xml><?xml version="1.0" encoding="utf-8"?>
<sst xmlns="http://schemas.openxmlformats.org/spreadsheetml/2006/main" count="656" uniqueCount="397">
  <si>
    <t>TOSITENRO</t>
  </si>
  <si>
    <t>Selite</t>
  </si>
  <si>
    <t>Tulo brutto</t>
  </si>
  <si>
    <t>Meno brutto</t>
  </si>
  <si>
    <t>Konemyynnit</t>
  </si>
  <si>
    <t>Tulot</t>
  </si>
  <si>
    <t>Menot</t>
  </si>
  <si>
    <t>Tulot ja menot harjoitustositteilta</t>
  </si>
  <si>
    <t>Sis alv</t>
  </si>
  <si>
    <t>Korot</t>
  </si>
  <si>
    <t>Alv %</t>
  </si>
  <si>
    <t>Nettona</t>
  </si>
  <si>
    <t>lukua jäljellä</t>
  </si>
  <si>
    <t>Kirjauksen arvo</t>
  </si>
  <si>
    <t>alv 0 %</t>
  </si>
  <si>
    <t>Tilikausi</t>
  </si>
  <si>
    <t>Tarkastus</t>
  </si>
  <si>
    <t>Arvonlisäveron osuus</t>
  </si>
  <si>
    <t>Tiliöi</t>
  </si>
  <si>
    <t>Tili</t>
  </si>
  <si>
    <t>Kuvaus</t>
  </si>
  <si>
    <t>Laji</t>
  </si>
  <si>
    <t>Tulo</t>
  </si>
  <si>
    <t>Tulotilit</t>
  </si>
  <si>
    <t>Menotilit</t>
  </si>
  <si>
    <t>Meno</t>
  </si>
  <si>
    <t>Polttoaineet</t>
  </si>
  <si>
    <t>Ulkopuoliset palvelut</t>
  </si>
  <si>
    <t>Jäsenmaksut</t>
  </si>
  <si>
    <t>Sähkö</t>
  </si>
  <si>
    <t>Vesimaksut</t>
  </si>
  <si>
    <t>Jäte</t>
  </si>
  <si>
    <t>Muut menot</t>
  </si>
  <si>
    <t>Korkokulut</t>
  </si>
  <si>
    <t>x</t>
  </si>
  <si>
    <t>Koodi</t>
  </si>
  <si>
    <t>€</t>
  </si>
  <si>
    <t>MENOT</t>
  </si>
  <si>
    <t>TULOT</t>
  </si>
  <si>
    <t>Tulot yhteensä</t>
  </si>
  <si>
    <t>Vero kotimaan myynnistä verokannoittain</t>
  </si>
  <si>
    <t>Verokauden vähennettävä vero</t>
  </si>
  <si>
    <t>Maksettava vero / Palautukseen oikeuttava vero (‒)</t>
  </si>
  <si>
    <t>Yhteensä</t>
  </si>
  <si>
    <t>x3</t>
  </si>
  <si>
    <t>Poistot</t>
  </si>
  <si>
    <t>Menojäännös vuoden alussa</t>
  </si>
  <si>
    <t>Lisäykset vuoden aikana</t>
  </si>
  <si>
    <t>Laskennan peruste</t>
  </si>
  <si>
    <t>Poisto %</t>
  </si>
  <si>
    <t>Poisto €</t>
  </si>
  <si>
    <t>Menojäännös vuoden lopussa poistojen jälkeen</t>
  </si>
  <si>
    <t>Rakennus 3</t>
  </si>
  <si>
    <t>Rakennus 4</t>
  </si>
  <si>
    <t>Rakennus 5</t>
  </si>
  <si>
    <t>Rakennus 6</t>
  </si>
  <si>
    <t>Laskennan perusteena</t>
  </si>
  <si>
    <t>Koneet yhdessä</t>
  </si>
  <si>
    <t>Poistot yhteensä</t>
  </si>
  <si>
    <t>Rakennus 1</t>
  </si>
  <si>
    <t>Rakennus 2</t>
  </si>
  <si>
    <t>Tulos</t>
  </si>
  <si>
    <t>km</t>
  </si>
  <si>
    <t>a'hinta</t>
  </si>
  <si>
    <t>kpl</t>
  </si>
  <si>
    <t>Kotimaan kokopäivärahat</t>
  </si>
  <si>
    <t>Kotimaan puolipäivärahat</t>
  </si>
  <si>
    <t>Ulkomaan päivärahat</t>
  </si>
  <si>
    <t>Yrityksen  muut menot</t>
  </si>
  <si>
    <t>Yksityisauton km-vähennykset</t>
  </si>
  <si>
    <t>Määrä</t>
  </si>
  <si>
    <t>Yksikkö</t>
  </si>
  <si>
    <t>Koneet</t>
  </si>
  <si>
    <t>Lainaluettelo</t>
  </si>
  <si>
    <t>Laina</t>
  </si>
  <si>
    <t>Laina vuoden alussa</t>
  </si>
  <si>
    <t>Lyhennykset vuoden aikana</t>
  </si>
  <si>
    <t>Maksetut korot</t>
  </si>
  <si>
    <t>Laina vuoden lopussa</t>
  </si>
  <si>
    <t>Maksetut kulut</t>
  </si>
  <si>
    <t>Laina 1</t>
  </si>
  <si>
    <t>Erittely tileittäin, jos olet kirjannut tilit</t>
  </si>
  <si>
    <t>Tilinrosumma</t>
  </si>
  <si>
    <t>Kuiteilta kirjattu:</t>
  </si>
  <si>
    <t>Lisäykset vuoden aikana (kuiteilta)</t>
  </si>
  <si>
    <t>Avaa valikko</t>
  </si>
  <si>
    <t>Versio</t>
  </si>
  <si>
    <t>Mika Mujunen</t>
  </si>
  <si>
    <t>%</t>
  </si>
  <si>
    <t>Kirjanpitolaskuri</t>
  </si>
  <si>
    <t xml:space="preserve">Tämän sivun alalaidassa näet välilehtiä. </t>
  </si>
  <si>
    <t>Mika Mujunen, Kuopio</t>
  </si>
  <si>
    <t>Tilinumeroita voit muokata ja lisätä Tilinumerot taulukosta.</t>
  </si>
  <si>
    <t xml:space="preserve">Syötä juokseva tositenro alkaen nrosta 1. Juoksuta numerointia yhdellä ylöspäin, olipa kyseessä tulo tai meno. Ohjelma ehdottaa uuden tositteen nroa. </t>
  </si>
  <si>
    <t>Tulot välilehdellä kirjaat tulotositteet, Menot sivulla menot. Tarkista ensin tilikausi. Tilikausi on kalenterivuosi.</t>
  </si>
  <si>
    <t>Aikaväliltä</t>
  </si>
  <si>
    <t>Alv-summa</t>
  </si>
  <si>
    <t>Voit ottaa sen haluamaltasi ajanjaksolta</t>
  </si>
  <si>
    <t>Pvm (pakollinen)</t>
  </si>
  <si>
    <t>Alkaa</t>
  </si>
  <si>
    <t>Päättyy</t>
  </si>
  <si>
    <t xml:space="preserve">Syötä summat ensin bruttona (sis. alvin). Muuta alv-% oikeaksi. Kohdista nettomeno verolomakkeen koodille. Koodit opit koodiselitteestä.  </t>
  </si>
  <si>
    <t>&lt;=</t>
  </si>
  <si>
    <t>&gt;=</t>
  </si>
  <si>
    <t>Koodiselitteet</t>
  </si>
  <si>
    <t>Ennakkoverot</t>
  </si>
  <si>
    <t>Yksityisotot</t>
  </si>
  <si>
    <t>Yksityiskirjaukset</t>
  </si>
  <si>
    <t>Myynti 2</t>
  </si>
  <si>
    <t>Myynti 3</t>
  </si>
  <si>
    <t>Myynti 4</t>
  </si>
  <si>
    <t>Myynti 5</t>
  </si>
  <si>
    <t>Myynti 6</t>
  </si>
  <si>
    <t>Myynti 7</t>
  </si>
  <si>
    <t>Myynti 8</t>
  </si>
  <si>
    <t>Myynti 9</t>
  </si>
  <si>
    <t>Myynti 10</t>
  </si>
  <si>
    <t>Myynti 11</t>
  </si>
  <si>
    <t>Myynti 12</t>
  </si>
  <si>
    <t>Myynti 13</t>
  </si>
  <si>
    <t>Myynti 14</t>
  </si>
  <si>
    <t>Myynti 15</t>
  </si>
  <si>
    <t>Myynti 16</t>
  </si>
  <si>
    <t>Myynti 17</t>
  </si>
  <si>
    <t>Osinkotulot</t>
  </si>
  <si>
    <t>Korkotulot</t>
  </si>
  <si>
    <t>Liikevaihto / tuotot ammatista yhteensä</t>
  </si>
  <si>
    <t>Ostot</t>
  </si>
  <si>
    <t>Palkat</t>
  </si>
  <si>
    <t>Palkan sivukulut</t>
  </si>
  <si>
    <t>Edustuskulut</t>
  </si>
  <si>
    <t>Vuokrat</t>
  </si>
  <si>
    <t>Muut kulut</t>
  </si>
  <si>
    <t>Muut rah. kulut</t>
  </si>
  <si>
    <t>Yksityiskirjaus</t>
  </si>
  <si>
    <t>Tuotot ammatista</t>
  </si>
  <si>
    <t>Muut tuotot</t>
  </si>
  <si>
    <t>Tuet</t>
  </si>
  <si>
    <t>Tuotot ammatista 2</t>
  </si>
  <si>
    <t>Tuotot ammatista 3</t>
  </si>
  <si>
    <t>Tuotot ammatista 4</t>
  </si>
  <si>
    <t>Tuotot ammatista 5</t>
  </si>
  <si>
    <t>Ulkop.palvelut</t>
  </si>
  <si>
    <t>Vähennyskelpoinen osuus</t>
  </si>
  <si>
    <t>Muut rahoituskulut</t>
  </si>
  <si>
    <t>Ajopäiväkirja käytössä (K/E)</t>
  </si>
  <si>
    <t>K</t>
  </si>
  <si>
    <t>Elinkeinotoiminnan vähennyskelpoiset kulut yhteensä</t>
  </si>
  <si>
    <t>Maksimi 25% menojäännöspoisto</t>
  </si>
  <si>
    <t>Toimisto</t>
  </si>
  <si>
    <t>Vastuuvapauslauseke</t>
  </si>
  <si>
    <t>Jos tilikausi on muu kuin kalenterivuosi, on pidettävä kahdenkertaista kirjanpitoa.</t>
  </si>
  <si>
    <t>Ammatinharjoittaja saa pitää yhdenkertaista maksuperusteista kirjanpitoa, jos sekä päättyneellä että sitä edeltäneellä tilikaudella on täyttynyt enintään yksi seuraavista ehdoista:</t>
  </si>
  <si>
    <t>TULOSLASKELMA</t>
  </si>
  <si>
    <t>Tuotot</t>
  </si>
  <si>
    <t>Saadut avustukset ja tuet</t>
  </si>
  <si>
    <t>Tilikauden tulos</t>
  </si>
  <si>
    <t>Pyydetään tiedottamaan virheestä laittamalla sähköpostiviesti ohjelman tekijälle.</t>
  </si>
  <si>
    <t>Milloin ammatinharjoittaja saa pitää yhdenkertaista kirjanpitoa?</t>
  </si>
  <si>
    <t xml:space="preserve">Käyttäjä vastaa itse kirjauksistaan ja kirjanpidostaan.   </t>
  </si>
  <si>
    <t>Syötä tietoja keltaisiin soluihin</t>
  </si>
  <si>
    <t>Muu uusi tieto, lisää tarvittaessa</t>
  </si>
  <si>
    <t>Eläke- ja henkilösivukulut</t>
  </si>
  <si>
    <t>Muut vähennyskelpoiset kulut</t>
  </si>
  <si>
    <r>
      <rPr>
        <b/>
        <sz val="11"/>
        <color theme="1"/>
        <rFont val="Calibri"/>
        <family val="2"/>
        <scheme val="minor"/>
      </rPr>
      <t>Poistot</t>
    </r>
    <r>
      <rPr>
        <sz val="11"/>
        <color theme="1"/>
        <rFont val="Calibri"/>
        <family val="2"/>
        <scheme val="minor"/>
      </rPr>
      <t xml:space="preserve"> (lehdeltä Poistot, lainat, muut)</t>
    </r>
  </si>
  <si>
    <t>Alkupäiväys</t>
  </si>
  <si>
    <t>Loppupäiväys</t>
  </si>
  <si>
    <t>Kellonaika alkoi</t>
  </si>
  <si>
    <t>Kellonaika päättyi</t>
  </si>
  <si>
    <t>Reitti</t>
  </si>
  <si>
    <t>Matkan syy</t>
  </si>
  <si>
    <t>Peräkärry mukana</t>
  </si>
  <si>
    <t>Hinta €/km</t>
  </si>
  <si>
    <t>Yhteensä €</t>
  </si>
  <si>
    <t>Muistiipanoja</t>
  </si>
  <si>
    <t>Tie 39 Savo- Tohmajärvi- Tie 39 Savo</t>
  </si>
  <si>
    <t>Ei</t>
  </si>
  <si>
    <t>Esimerkkirivi, tyhjennä!</t>
  </si>
  <si>
    <t>Keskiarvo</t>
  </si>
  <si>
    <t>Km</t>
  </si>
  <si>
    <t>Ajopäiväkirjaan</t>
  </si>
  <si>
    <t>Mittarilukema tilikauden alussa</t>
  </si>
  <si>
    <t>Mittarilukema tilikauden lopussa</t>
  </si>
  <si>
    <t>Kokonaisajo yhteensä</t>
  </si>
  <si>
    <t>Tarkista Tulot välilehdellä tilikausi ja tilikauden päivämääräväli.</t>
  </si>
  <si>
    <t>Ehdotus: Jos kuitteja sekä paperisena että digimuodossa, muuta koko aineisto digimuotoon (esim. ottamallla ne kuviksi tai skannaamalla pdf-muotoon) ja tallenna ne varmaan talteen.</t>
  </si>
  <si>
    <t xml:space="preserve">Nimeä digimuodossa olevat tiedostot tositenumeroiksi ennen kirjanpidon aloitusta. Tulot omaan kansioon ja menot omaan kansioon: Esm. Tulot: 1_aihe, 2_aihe, 3_nimi. </t>
  </si>
  <si>
    <t xml:space="preserve">Menot kannattaa nimetä esim. 1000_aihe, 1001_aihe jne. </t>
  </si>
  <si>
    <t xml:space="preserve">Tositteet digimuodossa?--&gt; numeroin tiedostot (Oletus X)
</t>
  </si>
  <si>
    <t>Asetustietoja</t>
  </si>
  <si>
    <t>Tositteet</t>
  </si>
  <si>
    <t>Ammattiajoja</t>
  </si>
  <si>
    <t>Kokonaisajot</t>
  </si>
  <si>
    <t>T1</t>
  </si>
  <si>
    <t>T2</t>
  </si>
  <si>
    <t>T3</t>
  </si>
  <si>
    <t>T4</t>
  </si>
  <si>
    <t>M1</t>
  </si>
  <si>
    <t>M2</t>
  </si>
  <si>
    <t>M3</t>
  </si>
  <si>
    <t>M4</t>
  </si>
  <si>
    <t>M5</t>
  </si>
  <si>
    <t>M6</t>
  </si>
  <si>
    <t>M7</t>
  </si>
  <si>
    <t>M8</t>
  </si>
  <si>
    <t>M9</t>
  </si>
  <si>
    <t>M10</t>
  </si>
  <si>
    <t>M11</t>
  </si>
  <si>
    <t>Myynnit vuoden aikana (kuiteilta)</t>
  </si>
  <si>
    <t>Rakennukset (Saat esiin avaamalla piilotetut välilehdet - käytä vain jos tarve)</t>
  </si>
  <si>
    <t>Tuotot ammatista, myyntiä, liikevaihtoa</t>
  </si>
  <si>
    <t>Muut tuotot, harvemmin myytävät</t>
  </si>
  <si>
    <t>Avustukset, korvaukset</t>
  </si>
  <si>
    <t>Yrityksen kaluston myynti (esim. myynti vaihdettaessa uuteen)</t>
  </si>
  <si>
    <t>Ulkopuolisten palvelujen ostot esim. alihankintana yms</t>
  </si>
  <si>
    <t>Ostot tilikaudella yritykseen (tavarat ja palvelut)</t>
  </si>
  <si>
    <t>Edustuskulut (esim. Asiakashankinta. Katso verottajan ohje)</t>
  </si>
  <si>
    <t>Muut kulut (tänne ostot, joille et löydä muuta kohtaa)</t>
  </si>
  <si>
    <t>Korot yrityksen toimintaan liittyvistä lainoista</t>
  </si>
  <si>
    <t>Pankin kulut, yrityksen maksukorttien ja maksuhärpäkkeiden kulut</t>
  </si>
  <si>
    <t>Koneet ja kalusto. Ostat kalustoa tai auton</t>
  </si>
  <si>
    <t xml:space="preserve">Tulos ja verolomakesivulla ohjauskoodi. </t>
  </si>
  <si>
    <t>Lisävähennykset (lehdeltä Poistot, lainat, muut)</t>
  </si>
  <si>
    <t>Tx1</t>
  </si>
  <si>
    <t>Tx2</t>
  </si>
  <si>
    <t>Vara</t>
  </si>
  <si>
    <t>Varakirjaus tulolle. Voit ohittaa</t>
  </si>
  <si>
    <t>(Lisäkirjausmahdollisuus (piilotettu) Koodit Tx1 Tx2</t>
  </si>
  <si>
    <t>Muu uusi tulotieto, joka ei kuittikirjauksena. Käytä tarvittaessa</t>
  </si>
  <si>
    <t>1.</t>
  </si>
  <si>
    <t>2.</t>
  </si>
  <si>
    <t>3.</t>
  </si>
  <si>
    <t>Tilinumerot taulukko</t>
  </si>
  <si>
    <t xml:space="preserve">4. </t>
  </si>
  <si>
    <t>5.</t>
  </si>
  <si>
    <t>Kirjanpidot ja aineistoista on säilytettävä vähintään 10 vuotta tilikauden päättymisestä. Tositteet pitää säilyttää 6 vuotta. Kirjanpidon voi halutessaan arkistoida kokonaan sähköisesti.</t>
  </si>
  <si>
    <t>6.</t>
  </si>
  <si>
    <t>7.</t>
  </si>
  <si>
    <t>jos taseen (eli omaisuuden) loppusumma ylittää 100 000 euroa</t>
  </si>
  <si>
    <t>jos liikevaihto tai sitä vastaava tuotto ylittää 200 000 euroa</t>
  </si>
  <si>
    <t>jos palveluksessa on keskimäärin yli 3 henkilöä.</t>
  </si>
  <si>
    <t>Arvonlisävero ALV asetustietoja</t>
  </si>
  <si>
    <t>Ohjelman ehdotus</t>
  </si>
  <si>
    <t>Asetukseen viedään</t>
  </si>
  <si>
    <t>Koko Tilikausi</t>
  </si>
  <si>
    <t>ALV Kaudet</t>
  </si>
  <si>
    <t>Kuukausittain 1</t>
  </si>
  <si>
    <t>Kuukausittain 2</t>
  </si>
  <si>
    <t>Kuukausittain 3</t>
  </si>
  <si>
    <t>Kuukausittain 4</t>
  </si>
  <si>
    <t>Kuukausittain 5</t>
  </si>
  <si>
    <t>Kuukausittain 6</t>
  </si>
  <si>
    <t>Kuukausittain 7</t>
  </si>
  <si>
    <t>Kuukausittain 8</t>
  </si>
  <si>
    <t>Kuukausittain 9</t>
  </si>
  <si>
    <t>Kuukausittain 10</t>
  </si>
  <si>
    <t>Kuukausittain 11</t>
  </si>
  <si>
    <t>Kuukausittain 12</t>
  </si>
  <si>
    <t>Valitse ALV laskennan väli</t>
  </si>
  <si>
    <t>Neljännesvuosi 1/4</t>
  </si>
  <si>
    <t>Neljännesvuosi 2/4</t>
  </si>
  <si>
    <t>Neljännesvuosi 3/4</t>
  </si>
  <si>
    <t>Neljännesvuosi 4/4</t>
  </si>
  <si>
    <t>EI ALV-velvollinen</t>
  </si>
  <si>
    <t>Vaihtoehdot Arvonlisäveron ilmoittamiseen:</t>
  </si>
  <si>
    <t>Alku Pvm</t>
  </si>
  <si>
    <t>Loppu Pvm</t>
  </si>
  <si>
    <t>Oletus koko tilikausi (1), Muutoin valitse 1-18 väliltä---&gt;</t>
  </si>
  <si>
    <t xml:space="preserve">Arvonlisäveroilmoitus </t>
  </si>
  <si>
    <t xml:space="preserve">Voit tulostaa myös ALV-ilmoituksen joko kerran vuodessa tai neljännesvuosittain tai kerran kuukaudessa. </t>
  </si>
  <si>
    <t>Kirjaa tulot ja menot  kassaperiaatteen mukaan eli aikajärjestyksessä.</t>
  </si>
  <si>
    <t>Kirjaa tulot sille kalenterivuodelle, jona ne ovat olleet nostettavissa, ja menot sille kalenterivuodelle, jonka aikana ne on maksettu.</t>
  </si>
  <si>
    <t>Tulot välilehdellä on Asetustieto. Tositteet digimuodossa?--&gt; numeroin tiedostot (Oletus X). Tällöin menot välilehden numerot alkavat 1001 numerolla, jos haluat.</t>
  </si>
  <si>
    <t>Km yht</t>
  </si>
  <si>
    <t>Ammattiajot Matka-ajopäiväkirja</t>
  </si>
  <si>
    <t>Mittarilukema alku</t>
  </si>
  <si>
    <t>Mittarilukema loppu</t>
  </si>
  <si>
    <t>Km yht (joko mittarilta tai Km yht</t>
  </si>
  <si>
    <t>Verottajan ohje: Kirjaa mittarilukemat</t>
  </si>
  <si>
    <t>Km, jos et käytä mittarilukemaa</t>
  </si>
  <si>
    <t>Km yht (Ohittaa mittarin)</t>
  </si>
  <si>
    <t>Asiakaskäynti Kalle Esimerkki</t>
  </si>
  <si>
    <t>2a.</t>
  </si>
  <si>
    <t>2b.</t>
  </si>
  <si>
    <t>Merkintöjen tulee perustua päivättyihin ja numeroituihin tositteisiin. (Katso 2b).</t>
  </si>
  <si>
    <t xml:space="preserve">Arvonlisäverovelvollisena kirjaat 1. Ensin bruttona (sis. Alvin), 2. Erotat alvin pois,  3. Ja lopuksi tuloverotusta varten tulot ja menot ilman arvonlisäveron osuutta.  </t>
  </si>
  <si>
    <t>Jos et ole arvonlisäverovelvollinen, teet brutto- ja nettokirjaukset niin, että ne sisältävät arvonlisäveron. Kirjaa alv-osuus 0 % mukaan. Eli alv menee piilotettuna verolomakkeelle.</t>
  </si>
  <si>
    <t>1.1.</t>
  </si>
  <si>
    <t>31.3.</t>
  </si>
  <si>
    <t>1.4.</t>
  </si>
  <si>
    <t>30.6.</t>
  </si>
  <si>
    <t>1.7.</t>
  </si>
  <si>
    <t>30.9.</t>
  </si>
  <si>
    <t>1.10.</t>
  </si>
  <si>
    <t>31.12.</t>
  </si>
  <si>
    <t>31.1.</t>
  </si>
  <si>
    <t>1.2.</t>
  </si>
  <si>
    <t>28.2.</t>
  </si>
  <si>
    <t>1.3.</t>
  </si>
  <si>
    <t>30.4.</t>
  </si>
  <si>
    <t>1.5.</t>
  </si>
  <si>
    <t>31.5.</t>
  </si>
  <si>
    <t>1.6.</t>
  </si>
  <si>
    <t>31.7.</t>
  </si>
  <si>
    <t>1.8.</t>
  </si>
  <si>
    <t>31.8.</t>
  </si>
  <si>
    <t>1.9.</t>
  </si>
  <si>
    <t>31.10.</t>
  </si>
  <si>
    <t>1.11.</t>
  </si>
  <si>
    <t>30.11.</t>
  </si>
  <si>
    <t>1.12.</t>
  </si>
  <si>
    <t>Oma pvm-väli (!)</t>
  </si>
  <si>
    <t>a'hinta (keskiarvo)</t>
  </si>
  <si>
    <t>Tällöin pitää myös tulouttaa yksityisajot tuloutuksen kautta veroilmoituksella.</t>
  </si>
  <si>
    <t xml:space="preserve">Jos ajat omalla autollasi kokonaisajoista yli 50% ammattiajoja, pitää auto siirtää kalustoon. Silloin myös kaikki auton kulut kuittien kautta kirjanpitoon. </t>
  </si>
  <si>
    <t>Älä silloin enää tee ajopäiväkirjavähennystä, koska kulut on kirjanpidossa kuittien kautta.</t>
  </si>
  <si>
    <t xml:space="preserve">Jos ajat omalla autollasi yrityksesi ajoja, tee yksityisauton käytöstä ajopäiväkirja. Kirjaa ammattiajot. Vähennyksen saat vuosittaisella verottjan määrittmällä km-vähennyksellä. </t>
  </si>
  <si>
    <t>Hae hinta täältä:</t>
  </si>
  <si>
    <t>Verovuoden km-vähennys</t>
  </si>
  <si>
    <t>Katso tähän verottajan ohje:</t>
  </si>
  <si>
    <t>Ohjeeseen</t>
  </si>
  <si>
    <t>Valitse verottajan sivut avautuvista tuloksista</t>
  </si>
  <si>
    <t>Voit tiliöidä pudotusvalikosta avautusta tilivalikosta. Tiliöinti parantaa seurantaa. Tiliöinti ei ole pakollista, mutta sen avulla saat tuloslaskelman.</t>
  </si>
  <si>
    <t>Siirrä lopuksi Tulos ja verolomake sivulta tiedot manuaalisti verolomakkeelle tai Omavero.fi palveluun.</t>
  </si>
  <si>
    <t>Huom! Jos rivit loppuivat kesken, voit lisätä rivejä poistamalla suojauksen. Lisää uudet rivit väliin, älä viimeiseksi. Näin tehden tilinpäätökseen siirtyvä yhteissumma onnistunee.  Muista kopioida kaavat uusille riville (valkoiset laskentasolut) tilinpäätöslaskennan onnistumiseksi. Laita suojaus päälle, ettei kaavat häviä.</t>
  </si>
  <si>
    <t>Tilinrot</t>
  </si>
  <si>
    <t xml:space="preserve">Kirjaa veroton osuus </t>
  </si>
  <si>
    <t>Tulot ja menot verolomakkeelle (1 x vuodessa)</t>
  </si>
  <si>
    <t>rivinro</t>
  </si>
  <si>
    <t>Tilin nimi</t>
  </si>
  <si>
    <t>Kirjaa veroton osuus veroilmoitusta varten</t>
  </si>
  <si>
    <t>Myynti 18</t>
  </si>
  <si>
    <t>Muut tuotot 1</t>
  </si>
  <si>
    <t>Muut tuotot 2</t>
  </si>
  <si>
    <t>Muut tuotot 3</t>
  </si>
  <si>
    <t>Muut tuotot 4</t>
  </si>
  <si>
    <t>Muut tuotot 5</t>
  </si>
  <si>
    <t>Muut tuotot 6</t>
  </si>
  <si>
    <t>Muut tuotot 7</t>
  </si>
  <si>
    <t>Muut tuotot 8</t>
  </si>
  <si>
    <t>Muut tuotot 9</t>
  </si>
  <si>
    <t>Muut tuotot 10</t>
  </si>
  <si>
    <t>Muut tuotot 11</t>
  </si>
  <si>
    <t>Muut tuotot 12</t>
  </si>
  <si>
    <t>Muut tuotot 13</t>
  </si>
  <si>
    <t>Muut tuotot 14</t>
  </si>
  <si>
    <t>Muut tuotot 15</t>
  </si>
  <si>
    <t>Muut tuotot 16</t>
  </si>
  <si>
    <t>Muut tuotot 17</t>
  </si>
  <si>
    <t>Muut tuotot 18</t>
  </si>
  <si>
    <t>Muut tuotot 19</t>
  </si>
  <si>
    <t>Muut tuotot 20</t>
  </si>
  <si>
    <t>Muut tuotot 21</t>
  </si>
  <si>
    <t>Myynti 19</t>
  </si>
  <si>
    <t>Myynti 20</t>
  </si>
  <si>
    <t>Myynti 21</t>
  </si>
  <si>
    <t>Myynti 22</t>
  </si>
  <si>
    <t>Myynti 23</t>
  </si>
  <si>
    <t>Myynti 24</t>
  </si>
  <si>
    <t>Myynti 25</t>
  </si>
  <si>
    <t>Myynti 26</t>
  </si>
  <si>
    <t>Myynti 27</t>
  </si>
  <si>
    <t>Avustukset</t>
  </si>
  <si>
    <t>Aineet ja tarvikkeet ja tavarat rahteineen</t>
  </si>
  <si>
    <t>Myyntikate</t>
  </si>
  <si>
    <t>Tuotot yhteensä</t>
  </si>
  <si>
    <t>Muut (kiinteät kulut)</t>
  </si>
  <si>
    <t>Muuttuvat kulut</t>
  </si>
  <si>
    <t>Verolomakkeelle menevät</t>
  </si>
  <si>
    <t>Liiketoiminnan muut kulut</t>
  </si>
  <si>
    <t>Liiketoiminnan muut muuttuvat kulut</t>
  </si>
  <si>
    <t>Palkat 1</t>
  </si>
  <si>
    <t>Palkat 2</t>
  </si>
  <si>
    <t>Palkat 3</t>
  </si>
  <si>
    <t>Palkat sivukuluineen</t>
  </si>
  <si>
    <t>Palkat 1 sivukulut</t>
  </si>
  <si>
    <t>Palkat 2 sivukulut</t>
  </si>
  <si>
    <t>Palkat 3 sivukulut</t>
  </si>
  <si>
    <t>Ostot 1 (muku)</t>
  </si>
  <si>
    <t>Ostot 2 (muku)</t>
  </si>
  <si>
    <t>Ulkopuoliset palvelut (muku)</t>
  </si>
  <si>
    <t>Käyttökate</t>
  </si>
  <si>
    <t>Erotus</t>
  </si>
  <si>
    <t>Verotettava tulos</t>
  </si>
  <si>
    <t>Tarkistuslukema tulot tileistä:</t>
  </si>
  <si>
    <r>
      <t>Käytä</t>
    </r>
    <r>
      <rPr>
        <sz val="16"/>
        <color theme="1"/>
        <rFont val="Calibri"/>
        <family val="2"/>
        <scheme val="minor"/>
      </rPr>
      <t xml:space="preserve"> </t>
    </r>
    <r>
      <rPr>
        <b/>
        <sz val="16"/>
        <color theme="1"/>
        <rFont val="Calibri"/>
        <family val="2"/>
        <scheme val="minor"/>
      </rPr>
      <t>+ -</t>
    </r>
  </si>
  <si>
    <t>Tuloslaskelman ja verolomakkeelle menevien tulojen ja meojen luvut saattavat poiketa toisistaan verolomaakkeen kohtien takia, mutta lähtökohtaisesti lopputulos on yleensä samankaltainen.</t>
  </si>
  <si>
    <t>Huomaathan että  teet lisäksi itse veroilmoituksella (omavero.fi) lisävähennyksiä</t>
  </si>
  <si>
    <t>Myynti 1</t>
  </si>
  <si>
    <t>Tuotot ammatista 1</t>
  </si>
  <si>
    <t>Tarkistuslukema menot tileistä ilman poistoja:</t>
  </si>
  <si>
    <t>Tekijä ei vastaa tässä ohjelmassa mahdollisesti olevista virheistä eikä niiden aiheuttamista vahingoista. Ohjelmassa mahdollisesti olevat virheet ovat käyttäjän vastuulla. Käyttämällä ohjelmaa hyväksyt riskin.</t>
  </si>
  <si>
    <t>Ohjelmalla voit tehdä pienen ammatinharjoittajan yhdenkertaisen kirjanpidon esim. metsuri, kiinteistötalkkari tai esim. psykologi.</t>
  </si>
  <si>
    <t>ALV %</t>
  </si>
  <si>
    <t>Muut 2</t>
  </si>
  <si>
    <t>2025.5</t>
  </si>
  <si>
    <r>
      <t xml:space="preserve">Muut: Työhuonevähennys </t>
    </r>
    <r>
      <rPr>
        <sz val="8"/>
        <color theme="1"/>
        <rFont val="Calibri"/>
        <family val="2"/>
        <scheme val="minor"/>
      </rPr>
      <t>(ei 2026 alkaen)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</si>
</sst>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_-* #,##0.000\ &quot;€&quot;_-;\-* #,##0.000\ &quot;€&quot;_-;_-* &quot;-&quot;??\ &quot;€&quot;_-;_-@_-"/>
    <numFmt numFmtId="165" formatCode="_-* #,##0.00\ [$€-1]_-;\-* #,##0.00\ [$€-1]_-;_-* &quot;-&quot;??\ [$€-1]_-;_-@_-"/>
    <numFmt numFmtId="166" formatCode="_-* #,##0.0\ &quot;€&quot;_-;\-* #,##0.0\ &quot;€&quot;_-;_-* &quot;-&quot;??\ &quot;€&quot;_-;_-@_-"/>
    <numFmt numFmtId="167" formatCode="0.0"/>
    <numFmt numFmtId="168" formatCode="[$-F400]h:mm:ss\ AM/PM"/>
    <numFmt numFmtId="169" formatCode="#,##0.00\ &quot;€&quot;"/>
    <numFmt numFmtId="170" formatCode="_-* #,##0_-;\-* #,##0_-;_-* &quot;-&quot;??_-;_-@_-"/>
    <numFmt numFmtId="171" formatCode="0.0\ %"/>
  </numFmts>
  <fonts count="2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
      <b/>
      <sz val="9"/>
      <color indexed="81"/>
      <name val="Tahoma"/>
      <family val="2"/>
    </font>
    <font>
      <b/>
      <sz val="12"/>
      <color rgb="FF000000"/>
      <name val="Times New Roman"/>
      <family val="1"/>
    </font>
    <font>
      <sz val="8"/>
      <name val="Calibri"/>
      <family val="2"/>
      <scheme val="minor"/>
    </font>
    <font>
      <b/>
      <i/>
      <sz val="12"/>
      <color rgb="FFFF0000"/>
      <name val="Calibri"/>
      <family val="2"/>
      <scheme val="minor"/>
    </font>
    <font>
      <b/>
      <sz val="18"/>
      <color theme="1"/>
      <name val="Calibri"/>
      <family val="2"/>
      <scheme val="minor"/>
    </font>
    <font>
      <sz val="11"/>
      <color rgb="FF252525"/>
      <name val="Arial"/>
      <family val="2"/>
    </font>
    <font>
      <sz val="11"/>
      <color rgb="FFFF0000"/>
      <name val="Calibri"/>
      <family val="2"/>
      <scheme val="minor"/>
    </font>
    <font>
      <sz val="9"/>
      <color indexed="81"/>
      <name val="Tahoma"/>
      <family val="2"/>
    </font>
    <font>
      <b/>
      <sz val="11"/>
      <color theme="9" tint="-0.499984740745262"/>
      <name val="Calibri"/>
      <family val="2"/>
      <scheme val="minor"/>
    </font>
    <font>
      <strike/>
      <sz val="11"/>
      <color theme="1"/>
      <name val="Calibri"/>
      <family val="2"/>
      <scheme val="minor"/>
    </font>
    <font>
      <b/>
      <sz val="16"/>
      <color theme="1"/>
      <name val="Calibri"/>
      <family val="2"/>
      <scheme val="minor"/>
    </font>
    <font>
      <sz val="9"/>
      <name val="Calibri"/>
      <family val="2"/>
      <scheme val="minor"/>
    </font>
    <font>
      <sz val="9"/>
      <color rgb="FFFF0000"/>
      <name val="Calibri"/>
      <family val="2"/>
      <scheme val="minor"/>
    </font>
    <font>
      <b/>
      <sz val="11"/>
      <color rgb="FFFF0000"/>
      <name val="Calibri"/>
      <family val="2"/>
      <scheme val="minor"/>
    </font>
    <font>
      <u/>
      <sz val="11"/>
      <color rgb="FFFF0000"/>
      <name val="Calibri"/>
      <family val="2"/>
      <scheme val="minor"/>
    </font>
    <font>
      <sz val="16"/>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79998168889431442"/>
        <bgColor indexed="64"/>
      </patternFill>
    </fill>
    <fill>
      <patternFill patternType="solid">
        <fgColor theme="5"/>
        <bgColor indexed="64"/>
      </patternFill>
    </fill>
    <fill>
      <patternFill patternType="solid">
        <fgColor theme="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01">
    <xf numFmtId="0" fontId="0" fillId="0" borderId="0" xfId="0"/>
    <xf numFmtId="0" fontId="2" fillId="0" borderId="0" xfId="0" applyFont="1"/>
    <xf numFmtId="0" fontId="3" fillId="0" borderId="0" xfId="2"/>
    <xf numFmtId="14" fontId="0" fillId="0" borderId="1" xfId="0" applyNumberFormat="1" applyBorder="1"/>
    <xf numFmtId="0" fontId="2" fillId="0" borderId="1" xfId="0" applyFont="1" applyBorder="1"/>
    <xf numFmtId="3" fontId="0" fillId="0" borderId="0" xfId="0" applyNumberFormat="1"/>
    <xf numFmtId="44" fontId="0" fillId="0" borderId="0" xfId="1" applyFont="1"/>
    <xf numFmtId="164" fontId="0" fillId="0" borderId="0" xfId="1" applyNumberFormat="1" applyFont="1"/>
    <xf numFmtId="44" fontId="0" fillId="0" borderId="3" xfId="1" applyFont="1" applyBorder="1"/>
    <xf numFmtId="0" fontId="2" fillId="0" borderId="4" xfId="0" applyFont="1" applyBorder="1"/>
    <xf numFmtId="0" fontId="2" fillId="0" borderId="1" xfId="0" applyFont="1" applyBorder="1" applyAlignment="1">
      <alignment horizontal="center"/>
    </xf>
    <xf numFmtId="0" fontId="2" fillId="0" borderId="5" xfId="0" applyFont="1" applyBorder="1" applyAlignment="1">
      <alignment vertical="center"/>
    </xf>
    <xf numFmtId="0" fontId="2" fillId="0" borderId="2" xfId="0" applyFont="1" applyBorder="1" applyAlignment="1">
      <alignment horizontal="center" vertical="center"/>
    </xf>
    <xf numFmtId="0" fontId="2" fillId="0" borderId="14" xfId="0" applyFont="1" applyBorder="1" applyAlignment="1">
      <alignment horizontal="center"/>
    </xf>
    <xf numFmtId="164" fontId="6" fillId="0" borderId="3" xfId="1" applyNumberFormat="1" applyFont="1" applyBorder="1"/>
    <xf numFmtId="44" fontId="0" fillId="0" borderId="14" xfId="0" applyNumberFormat="1" applyBorder="1" applyAlignment="1">
      <alignment horizontal="center" vertical="center"/>
    </xf>
    <xf numFmtId="0" fontId="2" fillId="0" borderId="15" xfId="0" applyFont="1" applyBorder="1" applyAlignment="1">
      <alignment horizontal="center"/>
    </xf>
    <xf numFmtId="0" fontId="6" fillId="0" borderId="17" xfId="0" applyFont="1" applyBorder="1" applyAlignment="1">
      <alignment horizontal="center" vertical="center"/>
    </xf>
    <xf numFmtId="0" fontId="0" fillId="2" borderId="3" xfId="0" applyFill="1" applyBorder="1" applyAlignment="1" applyProtection="1">
      <alignment horizontal="center"/>
      <protection locked="0"/>
    </xf>
    <xf numFmtId="14" fontId="0" fillId="2" borderId="3" xfId="0" applyNumberFormat="1" applyFill="1" applyBorder="1" applyProtection="1">
      <protection locked="0"/>
    </xf>
    <xf numFmtId="49" fontId="0" fillId="2" borderId="3" xfId="0" applyNumberFormat="1" applyFill="1" applyBorder="1" applyProtection="1">
      <protection locked="0"/>
    </xf>
    <xf numFmtId="0" fontId="0" fillId="2" borderId="1" xfId="0" applyFill="1" applyBorder="1" applyProtection="1">
      <protection locked="0"/>
    </xf>
    <xf numFmtId="0" fontId="0" fillId="2" borderId="1" xfId="0" applyFill="1" applyBorder="1" applyAlignment="1" applyProtection="1">
      <alignment horizontal="center" vertical="center"/>
      <protection locked="0"/>
    </xf>
    <xf numFmtId="44" fontId="8" fillId="0" borderId="1" xfId="1" applyFont="1" applyBorder="1"/>
    <xf numFmtId="44" fontId="0" fillId="0" borderId="0" xfId="0" applyNumberFormat="1"/>
    <xf numFmtId="0" fontId="6" fillId="0" borderId="14" xfId="0" applyFont="1" applyBorder="1" applyAlignment="1">
      <alignment horizontal="center"/>
    </xf>
    <xf numFmtId="0" fontId="6" fillId="0" borderId="15" xfId="0" applyFont="1" applyBorder="1" applyAlignment="1">
      <alignment horizontal="center"/>
    </xf>
    <xf numFmtId="0" fontId="2" fillId="0" borderId="0" xfId="0" applyFont="1" applyAlignment="1">
      <alignment horizontal="right"/>
    </xf>
    <xf numFmtId="0" fontId="2" fillId="0" borderId="7" xfId="0" applyFont="1" applyBorder="1" applyAlignment="1">
      <alignment horizontal="center"/>
    </xf>
    <xf numFmtId="0" fontId="10" fillId="0" borderId="7" xfId="0" applyFont="1" applyBorder="1" applyAlignment="1">
      <alignment horizontal="center"/>
    </xf>
    <xf numFmtId="0" fontId="6" fillId="0" borderId="11" xfId="0" applyFont="1" applyBorder="1" applyAlignment="1">
      <alignment horizontal="center"/>
    </xf>
    <xf numFmtId="0" fontId="2" fillId="0" borderId="0" xfId="0" applyFont="1" applyAlignment="1">
      <alignment horizontal="center" vertical="center"/>
    </xf>
    <xf numFmtId="0" fontId="2" fillId="0" borderId="14" xfId="0" applyFont="1" applyBorder="1" applyAlignment="1">
      <alignment horizontal="center" vertical="center"/>
    </xf>
    <xf numFmtId="44" fontId="2" fillId="0" borderId="0" xfId="0" applyNumberFormat="1" applyFont="1"/>
    <xf numFmtId="0" fontId="10" fillId="0" borderId="0" xfId="0" applyFont="1"/>
    <xf numFmtId="44" fontId="9" fillId="0" borderId="0" xfId="0" applyNumberFormat="1" applyFont="1"/>
    <xf numFmtId="1" fontId="0" fillId="2" borderId="1" xfId="0" applyNumberFormat="1" applyFill="1" applyBorder="1" applyProtection="1">
      <protection locked="0"/>
    </xf>
    <xf numFmtId="44" fontId="7" fillId="2" borderId="1" xfId="1" applyFont="1" applyFill="1" applyBorder="1" applyProtection="1">
      <protection locked="0"/>
    </xf>
    <xf numFmtId="44" fontId="7" fillId="0" borderId="1" xfId="1" applyFont="1" applyBorder="1"/>
    <xf numFmtId="9" fontId="0" fillId="2" borderId="1" xfId="0" applyNumberFormat="1" applyFill="1" applyBorder="1" applyProtection="1">
      <protection locked="0"/>
    </xf>
    <xf numFmtId="44" fontId="7" fillId="0" borderId="1" xfId="0" applyNumberFormat="1" applyFont="1" applyBorder="1"/>
    <xf numFmtId="44" fontId="7" fillId="2" borderId="1" xfId="1" applyFont="1" applyFill="1" applyBorder="1"/>
    <xf numFmtId="44" fontId="7" fillId="2" borderId="3" xfId="1" applyFont="1" applyFill="1" applyBorder="1" applyProtection="1">
      <protection locked="0"/>
    </xf>
    <xf numFmtId="0" fontId="2" fillId="0" borderId="0" xfId="0" applyFont="1" applyAlignment="1">
      <alignment horizontal="center"/>
    </xf>
    <xf numFmtId="44" fontId="0" fillId="2" borderId="1" xfId="1" applyFont="1" applyFill="1" applyBorder="1" applyProtection="1">
      <protection locked="0"/>
    </xf>
    <xf numFmtId="1" fontId="6" fillId="4" borderId="3" xfId="1" applyNumberFormat="1" applyFont="1" applyFill="1" applyBorder="1" applyAlignment="1" applyProtection="1">
      <alignment horizontal="center" vertical="center"/>
      <protection locked="0"/>
    </xf>
    <xf numFmtId="1" fontId="6" fillId="5" borderId="3" xfId="1" applyNumberFormat="1" applyFont="1" applyFill="1" applyBorder="1" applyAlignment="1" applyProtection="1">
      <alignment horizontal="center" vertical="center"/>
      <protection locked="0"/>
    </xf>
    <xf numFmtId="0" fontId="9" fillId="0" borderId="17" xfId="0" applyFont="1" applyBorder="1" applyAlignment="1">
      <alignment horizontal="center"/>
    </xf>
    <xf numFmtId="0" fontId="0" fillId="0" borderId="0" xfId="0" applyAlignment="1">
      <alignment horizontal="center" vertical="center"/>
    </xf>
    <xf numFmtId="0" fontId="0" fillId="2" borderId="1" xfId="0" applyFill="1" applyBorder="1" applyAlignment="1" applyProtection="1">
      <alignment horizontal="center"/>
      <protection locked="0"/>
    </xf>
    <xf numFmtId="44" fontId="0" fillId="3" borderId="1" xfId="1" applyFont="1" applyFill="1" applyBorder="1"/>
    <xf numFmtId="0" fontId="12" fillId="0" borderId="0" xfId="0" applyFont="1" applyAlignment="1">
      <alignment vertical="center"/>
    </xf>
    <xf numFmtId="44" fontId="7" fillId="0" borderId="3" xfId="0" applyNumberFormat="1" applyFont="1" applyBorder="1"/>
    <xf numFmtId="9" fontId="0" fillId="2" borderId="3" xfId="0" applyNumberFormat="1" applyFill="1" applyBorder="1" applyProtection="1">
      <protection locked="0"/>
    </xf>
    <xf numFmtId="44" fontId="7" fillId="0" borderId="3" xfId="1" applyFont="1" applyBorder="1"/>
    <xf numFmtId="44" fontId="7" fillId="2" borderId="3" xfId="1" applyFont="1" applyFill="1" applyBorder="1"/>
    <xf numFmtId="0" fontId="0" fillId="2" borderId="3" xfId="0" applyFill="1" applyBorder="1" applyProtection="1">
      <protection locked="0"/>
    </xf>
    <xf numFmtId="44" fontId="0" fillId="3" borderId="3" xfId="1" applyFont="1" applyFill="1" applyBorder="1"/>
    <xf numFmtId="0" fontId="2" fillId="0" borderId="0" xfId="0" applyFont="1" applyAlignment="1">
      <alignment horizontal="center" vertical="top" wrapText="1"/>
    </xf>
    <xf numFmtId="44" fontId="2" fillId="0" borderId="0" xfId="0" applyNumberFormat="1" applyFont="1" applyAlignment="1">
      <alignment horizontal="center" vertical="top" wrapText="1"/>
    </xf>
    <xf numFmtId="44" fontId="5" fillId="0" borderId="0" xfId="0" applyNumberFormat="1" applyFont="1"/>
    <xf numFmtId="166" fontId="6" fillId="0" borderId="0" xfId="0" applyNumberFormat="1" applyFont="1"/>
    <xf numFmtId="44" fontId="5" fillId="2" borderId="3" xfId="1" applyFont="1" applyFill="1" applyBorder="1" applyProtection="1">
      <protection locked="0"/>
    </xf>
    <xf numFmtId="165" fontId="5" fillId="2" borderId="1" xfId="1" applyNumberFormat="1" applyFont="1" applyFill="1" applyBorder="1" applyProtection="1">
      <protection locked="0"/>
    </xf>
    <xf numFmtId="44" fontId="5" fillId="2" borderId="16" xfId="1" applyFont="1" applyFill="1" applyBorder="1" applyProtection="1">
      <protection locked="0"/>
    </xf>
    <xf numFmtId="1" fontId="0" fillId="0" borderId="0" xfId="0" applyNumberFormat="1"/>
    <xf numFmtId="165" fontId="5" fillId="2" borderId="3" xfId="1" applyNumberFormat="1" applyFont="1" applyFill="1" applyBorder="1" applyProtection="1">
      <protection locked="0"/>
    </xf>
    <xf numFmtId="0" fontId="9" fillId="2" borderId="14" xfId="0" applyFont="1" applyFill="1" applyBorder="1" applyAlignment="1">
      <alignment horizontal="center"/>
    </xf>
    <xf numFmtId="165" fontId="5" fillId="2" borderId="16" xfId="1" applyNumberFormat="1" applyFont="1" applyFill="1" applyBorder="1" applyProtection="1">
      <protection locked="0"/>
    </xf>
    <xf numFmtId="0" fontId="0" fillId="0" borderId="14" xfId="0" applyBorder="1"/>
    <xf numFmtId="0" fontId="7" fillId="0" borderId="14" xfId="0" applyFont="1" applyBorder="1"/>
    <xf numFmtId="44" fontId="6" fillId="0" borderId="0" xfId="1" applyFont="1"/>
    <xf numFmtId="1" fontId="0" fillId="0" borderId="11" xfId="0" applyNumberFormat="1" applyBorder="1" applyAlignment="1">
      <alignment horizontal="right"/>
    </xf>
    <xf numFmtId="0" fontId="0" fillId="0" borderId="12" xfId="0" applyBorder="1"/>
    <xf numFmtId="44" fontId="0" fillId="0" borderId="13" xfId="1" applyFont="1" applyBorder="1"/>
    <xf numFmtId="1" fontId="0" fillId="0" borderId="19" xfId="0" applyNumberFormat="1" applyBorder="1" applyAlignment="1">
      <alignment horizontal="right"/>
    </xf>
    <xf numFmtId="44" fontId="0" fillId="0" borderId="20" xfId="1" applyFont="1" applyBorder="1"/>
    <xf numFmtId="0" fontId="0" fillId="0" borderId="18" xfId="0" applyBorder="1"/>
    <xf numFmtId="0" fontId="2" fillId="0" borderId="7" xfId="0" applyFont="1" applyBorder="1"/>
    <xf numFmtId="0" fontId="0" fillId="0" borderId="8" xfId="0" applyBorder="1"/>
    <xf numFmtId="44" fontId="0" fillId="0" borderId="6" xfId="1" applyFont="1" applyBorder="1"/>
    <xf numFmtId="0" fontId="0" fillId="0" borderId="0" xfId="0" applyAlignment="1">
      <alignment horizontal="right" vertical="center" wrapText="1"/>
    </xf>
    <xf numFmtId="44" fontId="2" fillId="0" borderId="1" xfId="0" applyNumberFormat="1" applyFont="1" applyBorder="1"/>
    <xf numFmtId="44" fontId="0" fillId="0" borderId="1" xfId="1" applyFont="1" applyBorder="1"/>
    <xf numFmtId="44" fontId="0" fillId="0" borderId="1" xfId="0" applyNumberFormat="1" applyBorder="1"/>
    <xf numFmtId="0" fontId="2" fillId="0" borderId="1" xfId="0" applyFont="1" applyBorder="1" applyAlignment="1">
      <alignment horizontal="center" vertical="center"/>
    </xf>
    <xf numFmtId="0" fontId="6" fillId="0" borderId="0" xfId="0" applyFont="1" applyAlignment="1">
      <alignment horizontal="center" vertical="center"/>
    </xf>
    <xf numFmtId="167" fontId="6" fillId="0" borderId="0" xfId="0" applyNumberFormat="1" applyFont="1" applyAlignment="1">
      <alignment horizontal="center" vertical="center"/>
    </xf>
    <xf numFmtId="0" fontId="0" fillId="0" borderId="6" xfId="0" applyBorder="1" applyAlignment="1">
      <alignment horizontal="center" vertical="center"/>
    </xf>
    <xf numFmtId="9" fontId="0" fillId="0" borderId="0" xfId="3" applyFont="1"/>
    <xf numFmtId="14" fontId="0" fillId="2" borderId="1" xfId="0" applyNumberFormat="1" applyFill="1" applyBorder="1" applyProtection="1">
      <protection locked="0"/>
    </xf>
    <xf numFmtId="0" fontId="0" fillId="0" borderId="0" xfId="0" applyAlignment="1">
      <alignment horizontal="right"/>
    </xf>
    <xf numFmtId="14" fontId="0" fillId="0" borderId="14" xfId="0" applyNumberFormat="1" applyBorder="1" applyAlignment="1">
      <alignment horizontal="right"/>
    </xf>
    <xf numFmtId="0" fontId="0" fillId="0" borderId="0" xfId="0" applyAlignment="1">
      <alignment horizontal="left" vertical="top"/>
    </xf>
    <xf numFmtId="0" fontId="8" fillId="0" borderId="17" xfId="0" applyFont="1" applyBorder="1" applyAlignment="1">
      <alignment horizontal="center"/>
    </xf>
    <xf numFmtId="0" fontId="8" fillId="2" borderId="14" xfId="0" applyFont="1" applyFill="1" applyBorder="1" applyAlignment="1">
      <alignment horizontal="center"/>
    </xf>
    <xf numFmtId="0" fontId="14" fillId="0" borderId="0" xfId="0" applyFont="1"/>
    <xf numFmtId="0" fontId="15" fillId="0" borderId="0" xfId="0" applyFont="1"/>
    <xf numFmtId="9" fontId="6" fillId="0" borderId="14" xfId="0" applyNumberFormat="1" applyFont="1" applyBorder="1"/>
    <xf numFmtId="9" fontId="6" fillId="0" borderId="8" xfId="0" applyNumberFormat="1" applyFont="1" applyBorder="1"/>
    <xf numFmtId="9" fontId="5" fillId="0" borderId="12" xfId="0" applyNumberFormat="1" applyFont="1" applyBorder="1" applyAlignment="1">
      <alignment horizontal="center" vertical="center"/>
    </xf>
    <xf numFmtId="9"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xf numFmtId="0" fontId="6" fillId="2" borderId="15" xfId="0" applyFont="1" applyFill="1" applyBorder="1" applyAlignment="1" applyProtection="1">
      <alignment horizontal="center" vertical="center"/>
      <protection locked="0"/>
    </xf>
    <xf numFmtId="9" fontId="0" fillId="0" borderId="15" xfId="0" applyNumberFormat="1" applyBorder="1" applyAlignment="1">
      <alignment horizontal="center" vertical="center"/>
    </xf>
    <xf numFmtId="9" fontId="0" fillId="0" borderId="14" xfId="0" applyNumberFormat="1" applyBorder="1" applyAlignment="1">
      <alignment vertical="center"/>
    </xf>
    <xf numFmtId="0" fontId="6" fillId="0" borderId="6" xfId="0" applyFont="1" applyBorder="1" applyAlignment="1">
      <alignment vertical="center"/>
    </xf>
    <xf numFmtId="0" fontId="6" fillId="0" borderId="7" xfId="0" applyFont="1" applyBorder="1" applyAlignment="1">
      <alignment horizontal="center" vertical="center"/>
    </xf>
    <xf numFmtId="0" fontId="0" fillId="6" borderId="0" xfId="0" applyFill="1"/>
    <xf numFmtId="44" fontId="10" fillId="0" borderId="1" xfId="0" applyNumberFormat="1" applyFont="1" applyBorder="1"/>
    <xf numFmtId="0" fontId="16" fillId="0" borderId="1" xfId="0" applyFont="1" applyBorder="1"/>
    <xf numFmtId="0" fontId="0" fillId="0" borderId="1" xfId="0" applyBorder="1"/>
    <xf numFmtId="44" fontId="2" fillId="0" borderId="14" xfId="0" applyNumberFormat="1" applyFont="1" applyBorder="1"/>
    <xf numFmtId="44" fontId="8" fillId="0" borderId="0" xfId="0" applyNumberFormat="1" applyFont="1"/>
    <xf numFmtId="1" fontId="2" fillId="0" borderId="11" xfId="0" applyNumberFormat="1" applyFont="1" applyBorder="1"/>
    <xf numFmtId="0" fontId="0" fillId="0" borderId="13" xfId="0" applyBorder="1"/>
    <xf numFmtId="0" fontId="0" fillId="0" borderId="20" xfId="0" applyBorder="1"/>
    <xf numFmtId="9" fontId="7" fillId="2" borderId="11" xfId="0" applyNumberFormat="1" applyFont="1" applyFill="1" applyBorder="1" applyProtection="1">
      <protection locked="0"/>
    </xf>
    <xf numFmtId="9" fontId="6" fillId="2" borderId="11" xfId="0" applyNumberFormat="1" applyFont="1" applyFill="1" applyBorder="1" applyProtection="1">
      <protection locked="0"/>
    </xf>
    <xf numFmtId="1" fontId="2" fillId="0" borderId="0" xfId="0" applyNumberFormat="1" applyFont="1" applyAlignment="1">
      <alignment horizontal="right"/>
    </xf>
    <xf numFmtId="44" fontId="2" fillId="0" borderId="14" xfId="1" applyFont="1" applyBorder="1"/>
    <xf numFmtId="0" fontId="0" fillId="2" borderId="0" xfId="0" applyFill="1"/>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44" fontId="0" fillId="2" borderId="23" xfId="1" applyFont="1" applyFill="1" applyBorder="1" applyProtection="1">
      <protection locked="0"/>
    </xf>
    <xf numFmtId="0" fontId="0" fillId="3" borderId="1" xfId="0" applyFill="1" applyBorder="1" applyProtection="1">
      <protection locked="0"/>
    </xf>
    <xf numFmtId="0" fontId="5" fillId="0" borderId="15" xfId="0" applyFont="1" applyBorder="1" applyAlignment="1">
      <alignment horizontal="center" vertical="center"/>
    </xf>
    <xf numFmtId="0" fontId="2" fillId="0" borderId="18" xfId="0" applyFont="1" applyBorder="1" applyAlignment="1">
      <alignment horizontal="center"/>
    </xf>
    <xf numFmtId="14" fontId="0" fillId="2" borderId="1" xfId="0" applyNumberFormat="1" applyFill="1" applyBorder="1" applyAlignment="1" applyProtection="1">
      <alignment wrapText="1"/>
      <protection locked="0"/>
    </xf>
    <xf numFmtId="168" fontId="0" fillId="2" borderId="1" xfId="0" applyNumberFormat="1" applyFill="1" applyBorder="1" applyAlignment="1" applyProtection="1">
      <alignment wrapText="1"/>
      <protection locked="0"/>
    </xf>
    <xf numFmtId="49" fontId="0" fillId="2" borderId="1" xfId="0" applyNumberFormat="1" applyFill="1" applyBorder="1" applyProtection="1">
      <protection locked="0"/>
    </xf>
    <xf numFmtId="168" fontId="0" fillId="2" borderId="1" xfId="0" applyNumberFormat="1" applyFill="1" applyBorder="1" applyProtection="1">
      <protection locked="0"/>
    </xf>
    <xf numFmtId="1" fontId="2" fillId="0" borderId="1" xfId="0" applyNumberFormat="1" applyFont="1" applyBorder="1" applyAlignment="1">
      <alignment horizontal="center" vertical="center"/>
    </xf>
    <xf numFmtId="0" fontId="6" fillId="0" borderId="3" xfId="0" applyFont="1" applyBorder="1" applyAlignment="1">
      <alignment horizontal="center" vertical="center"/>
    </xf>
    <xf numFmtId="0" fontId="17" fillId="0" borderId="0" xfId="0" applyFont="1"/>
    <xf numFmtId="1" fontId="0" fillId="0" borderId="1" xfId="0" applyNumberFormat="1" applyBorder="1"/>
    <xf numFmtId="0" fontId="3" fillId="0" borderId="0" xfId="2" applyBorder="1" applyAlignment="1">
      <alignment horizontal="center" vertical="top"/>
    </xf>
    <xf numFmtId="0" fontId="2" fillId="2" borderId="1" xfId="0" applyFont="1" applyFill="1" applyBorder="1" applyAlignment="1" applyProtection="1">
      <alignment horizontal="center" vertical="center"/>
      <protection locked="0"/>
    </xf>
    <xf numFmtId="14" fontId="0" fillId="0" borderId="7" xfId="0" applyNumberFormat="1" applyBorder="1" applyAlignment="1">
      <alignment horizontal="right"/>
    </xf>
    <xf numFmtId="14" fontId="0" fillId="0" borderId="8" xfId="0" applyNumberFormat="1" applyBorder="1" applyAlignment="1">
      <alignment horizontal="right"/>
    </xf>
    <xf numFmtId="169" fontId="0" fillId="2" borderId="1" xfId="1" applyNumberFormat="1" applyFont="1" applyFill="1" applyBorder="1" applyProtection="1">
      <protection locked="0"/>
    </xf>
    <xf numFmtId="169" fontId="0" fillId="2" borderId="1" xfId="0" applyNumberFormat="1" applyFill="1" applyBorder="1" applyAlignment="1" applyProtection="1">
      <alignment wrapText="1"/>
      <protection locked="0"/>
    </xf>
    <xf numFmtId="0" fontId="19" fillId="6" borderId="0" xfId="0" applyFont="1" applyFill="1" applyAlignment="1">
      <alignment horizontal="center" vertical="top" wrapText="1"/>
    </xf>
    <xf numFmtId="0" fontId="0" fillId="0" borderId="15" xfId="0" applyBorder="1"/>
    <xf numFmtId="0" fontId="2" fillId="0" borderId="17" xfId="0" applyFont="1" applyBorder="1"/>
    <xf numFmtId="0" fontId="8" fillId="2" borderId="14" xfId="0" applyFont="1" applyFill="1" applyBorder="1" applyAlignment="1" applyProtection="1">
      <alignment horizontal="center" vertical="center"/>
      <protection locked="0"/>
    </xf>
    <xf numFmtId="9" fontId="0" fillId="2" borderId="15" xfId="0" applyNumberFormat="1" applyFill="1" applyBorder="1" applyAlignment="1" applyProtection="1">
      <alignment horizontal="center" vertical="center"/>
      <protection locked="0"/>
    </xf>
    <xf numFmtId="9" fontId="0" fillId="2" borderId="14" xfId="0" applyNumberFormat="1" applyFill="1" applyBorder="1" applyProtection="1">
      <protection locked="0"/>
    </xf>
    <xf numFmtId="0" fontId="0" fillId="3" borderId="1" xfId="0" applyFill="1" applyBorder="1" applyAlignment="1">
      <alignment horizontal="center" vertical="center"/>
    </xf>
    <xf numFmtId="44" fontId="0" fillId="3" borderId="1" xfId="1" applyFont="1" applyFill="1" applyBorder="1" applyProtection="1"/>
    <xf numFmtId="16" fontId="0" fillId="0" borderId="0" xfId="0" applyNumberFormat="1"/>
    <xf numFmtId="14" fontId="0" fillId="0" borderId="1" xfId="0" applyNumberFormat="1" applyBorder="1" applyAlignment="1">
      <alignment horizontal="center" vertical="center"/>
    </xf>
    <xf numFmtId="14" fontId="5" fillId="3" borderId="1" xfId="0" applyNumberFormat="1" applyFont="1" applyFill="1" applyBorder="1" applyAlignment="1">
      <alignment horizontal="center" vertical="center"/>
    </xf>
    <xf numFmtId="14" fontId="0" fillId="3" borderId="1" xfId="0" applyNumberFormat="1" applyFill="1" applyBorder="1"/>
    <xf numFmtId="0" fontId="0" fillId="0" borderId="0" xfId="0" applyAlignment="1">
      <alignment horizontal="center"/>
    </xf>
    <xf numFmtId="0" fontId="0" fillId="7" borderId="1" xfId="0" applyFill="1" applyBorder="1"/>
    <xf numFmtId="0" fontId="0" fillId="8" borderId="1" xfId="0" applyFill="1" applyBorder="1"/>
    <xf numFmtId="1" fontId="0" fillId="2" borderId="1" xfId="0" applyNumberFormat="1" applyFill="1" applyBorder="1" applyAlignment="1" applyProtection="1">
      <alignment horizontal="center" vertical="center"/>
      <protection locked="0"/>
    </xf>
    <xf numFmtId="14" fontId="0" fillId="3" borderId="1" xfId="0" applyNumberFormat="1" applyFill="1" applyBorder="1" applyProtection="1">
      <protection locked="0"/>
    </xf>
    <xf numFmtId="0" fontId="2" fillId="0" borderId="19" xfId="0" applyFont="1" applyBorder="1"/>
    <xf numFmtId="0" fontId="3" fillId="0" borderId="0" xfId="2" applyBorder="1"/>
    <xf numFmtId="0" fontId="0" fillId="0" borderId="19" xfId="0" applyBorder="1"/>
    <xf numFmtId="0" fontId="20" fillId="2" borderId="25" xfId="0" applyFont="1" applyFill="1" applyBorder="1" applyProtection="1">
      <protection locked="0"/>
    </xf>
    <xf numFmtId="0" fontId="7" fillId="2" borderId="25" xfId="0" applyFont="1" applyFill="1" applyBorder="1" applyProtection="1">
      <protection locked="0"/>
    </xf>
    <xf numFmtId="0" fontId="2" fillId="0" borderId="19" xfId="0" applyFont="1" applyBorder="1" applyAlignment="1">
      <alignment horizontal="right"/>
    </xf>
    <xf numFmtId="44" fontId="6" fillId="0" borderId="20" xfId="0" applyNumberFormat="1" applyFont="1" applyBorder="1" applyAlignment="1">
      <alignment horizontal="left" vertical="top"/>
    </xf>
    <xf numFmtId="0" fontId="0" fillId="0" borderId="19" xfId="0" applyBorder="1" applyAlignment="1">
      <alignment horizontal="right"/>
    </xf>
    <xf numFmtId="9" fontId="0" fillId="2" borderId="26" xfId="3" applyFont="1" applyFill="1" applyBorder="1" applyProtection="1">
      <protection locked="0"/>
    </xf>
    <xf numFmtId="44" fontId="6" fillId="0" borderId="20" xfId="0" applyNumberFormat="1" applyFont="1" applyBorder="1"/>
    <xf numFmtId="0" fontId="0" fillId="0" borderId="19" xfId="0" applyBorder="1" applyAlignment="1">
      <alignment horizontal="left"/>
    </xf>
    <xf numFmtId="0" fontId="3" fillId="0" borderId="19" xfId="2" applyBorder="1"/>
    <xf numFmtId="0" fontId="0" fillId="2" borderId="25" xfId="0" applyFill="1" applyBorder="1" applyProtection="1">
      <protection locked="0"/>
    </xf>
    <xf numFmtId="0" fontId="2" fillId="0" borderId="21" xfId="0" applyFont="1" applyBorder="1"/>
    <xf numFmtId="0" fontId="0" fillId="0" borderId="27" xfId="0" applyBorder="1"/>
    <xf numFmtId="14" fontId="0" fillId="0" borderId="26" xfId="0" applyNumberFormat="1" applyBorder="1" applyAlignment="1">
      <alignment horizontal="center" vertical="center"/>
    </xf>
    <xf numFmtId="0" fontId="6" fillId="0" borderId="0" xfId="0" applyFont="1"/>
    <xf numFmtId="0" fontId="0" fillId="3" borderId="0" xfId="0" applyFill="1" applyAlignment="1">
      <alignment horizontal="right"/>
    </xf>
    <xf numFmtId="0" fontId="13" fillId="0" borderId="0" xfId="0" applyFont="1" applyAlignment="1">
      <alignment vertical="center"/>
    </xf>
    <xf numFmtId="0" fontId="0" fillId="0" borderId="21" xfId="0" applyBorder="1"/>
    <xf numFmtId="0" fontId="0" fillId="0" borderId="30" xfId="0" applyBorder="1"/>
    <xf numFmtId="0" fontId="0" fillId="9" borderId="30" xfId="0" applyFill="1" applyBorder="1"/>
    <xf numFmtId="14" fontId="0" fillId="0" borderId="30" xfId="0" applyNumberFormat="1" applyBorder="1" applyAlignment="1">
      <alignment horizontal="center" vertical="center"/>
    </xf>
    <xf numFmtId="14" fontId="0" fillId="0" borderId="31" xfId="0" applyNumberFormat="1" applyBorder="1" applyAlignment="1">
      <alignment horizontal="center" vertical="center"/>
    </xf>
    <xf numFmtId="0" fontId="21" fillId="0" borderId="11" xfId="0" applyFont="1" applyBorder="1"/>
    <xf numFmtId="0" fontId="0" fillId="0" borderId="23" xfId="0" applyBorder="1"/>
    <xf numFmtId="1" fontId="0" fillId="2" borderId="31" xfId="0" applyNumberFormat="1" applyFill="1" applyBorder="1" applyAlignment="1" applyProtection="1">
      <alignment horizontal="center" vertical="center"/>
      <protection locked="0"/>
    </xf>
    <xf numFmtId="0" fontId="7" fillId="0" borderId="0" xfId="0" applyFont="1" applyAlignment="1">
      <alignment wrapText="1"/>
    </xf>
    <xf numFmtId="0" fontId="22" fillId="0" borderId="0" xfId="0" applyFont="1" applyAlignment="1">
      <alignment vertical="center"/>
    </xf>
    <xf numFmtId="0" fontId="5" fillId="0" borderId="19" xfId="0" applyFont="1" applyBorder="1" applyAlignment="1">
      <alignment wrapText="1"/>
    </xf>
    <xf numFmtId="0" fontId="0" fillId="0" borderId="19" xfId="0" applyBorder="1" applyAlignment="1">
      <alignment wrapText="1"/>
    </xf>
    <xf numFmtId="0" fontId="0" fillId="0" borderId="0" xfId="0" applyAlignment="1">
      <alignment vertical="center"/>
    </xf>
    <xf numFmtId="0" fontId="4" fillId="0" borderId="1" xfId="0" applyFont="1" applyBorder="1"/>
    <xf numFmtId="0" fontId="2" fillId="0" borderId="35" xfId="0" applyFont="1" applyBorder="1"/>
    <xf numFmtId="0" fontId="4" fillId="0" borderId="23" xfId="0" applyFont="1" applyBorder="1"/>
    <xf numFmtId="0" fontId="0" fillId="0" borderId="3" xfId="0" applyBorder="1" applyAlignment="1">
      <alignment horizontal="center" vertical="center"/>
    </xf>
    <xf numFmtId="1" fontId="0" fillId="2" borderId="3" xfId="0" applyNumberFormat="1" applyFill="1" applyBorder="1" applyAlignment="1" applyProtection="1">
      <alignment horizontal="center" vertical="center"/>
      <protection locked="0"/>
    </xf>
    <xf numFmtId="0" fontId="8" fillId="0" borderId="31" xfId="0" applyFont="1" applyBorder="1" applyAlignment="1">
      <alignment vertical="center" wrapText="1"/>
    </xf>
    <xf numFmtId="0" fontId="8" fillId="0" borderId="36" xfId="0" applyFont="1" applyBorder="1" applyAlignment="1">
      <alignment wrapText="1"/>
    </xf>
    <xf numFmtId="0" fontId="8" fillId="0" borderId="0" xfId="0" applyFont="1"/>
    <xf numFmtId="0" fontId="2" fillId="0" borderId="7" xfId="0" applyFont="1" applyBorder="1" applyAlignment="1">
      <alignment horizontal="right"/>
    </xf>
    <xf numFmtId="0" fontId="2" fillId="0" borderId="6" xfId="0" applyFont="1" applyBorder="1" applyAlignment="1">
      <alignment horizontal="left"/>
    </xf>
    <xf numFmtId="170" fontId="0" fillId="2" borderId="3" xfId="4" applyNumberFormat="1" applyFont="1" applyFill="1" applyBorder="1" applyAlignment="1" applyProtection="1">
      <alignment horizontal="center"/>
      <protection locked="0"/>
    </xf>
    <xf numFmtId="170" fontId="0" fillId="2" borderId="34" xfId="4" applyNumberFormat="1" applyFont="1" applyFill="1" applyBorder="1" applyAlignment="1" applyProtection="1">
      <alignment horizontal="center"/>
      <protection locked="0"/>
    </xf>
    <xf numFmtId="170" fontId="0" fillId="0" borderId="15" xfId="4" applyNumberFormat="1" applyFont="1" applyBorder="1" applyAlignment="1">
      <alignment horizontal="center" vertical="center"/>
    </xf>
    <xf numFmtId="0" fontId="5" fillId="2" borderId="1" xfId="0" applyFont="1" applyFill="1" applyBorder="1" applyAlignment="1" applyProtection="1">
      <alignment wrapText="1"/>
      <protection locked="0"/>
    </xf>
    <xf numFmtId="49" fontId="5" fillId="2" borderId="1" xfId="0" applyNumberFormat="1" applyFont="1" applyFill="1" applyBorder="1" applyAlignment="1" applyProtection="1">
      <alignment wrapText="1"/>
      <protection locked="0"/>
    </xf>
    <xf numFmtId="170" fontId="0" fillId="2" borderId="1" xfId="4" applyNumberFormat="1" applyFont="1" applyFill="1" applyBorder="1" applyAlignment="1" applyProtection="1">
      <alignment horizontal="right" vertical="center"/>
      <protection locked="0"/>
    </xf>
    <xf numFmtId="0" fontId="2" fillId="0" borderId="14" xfId="0" applyFont="1" applyBorder="1"/>
    <xf numFmtId="49" fontId="0" fillId="0" borderId="0" xfId="0" applyNumberFormat="1" applyAlignment="1">
      <alignment horizontal="center" vertical="center"/>
    </xf>
    <xf numFmtId="2" fontId="0" fillId="2" borderId="1" xfId="0" applyNumberFormat="1" applyFill="1" applyBorder="1" applyAlignment="1" applyProtection="1">
      <alignment horizontal="center" vertical="center"/>
      <protection locked="0"/>
    </xf>
    <xf numFmtId="9" fontId="2" fillId="0" borderId="0" xfId="0" applyNumberFormat="1" applyFont="1"/>
    <xf numFmtId="9" fontId="2" fillId="0" borderId="0" xfId="3" applyFont="1"/>
    <xf numFmtId="0" fontId="24" fillId="0" borderId="0" xfId="0" applyFont="1"/>
    <xf numFmtId="14" fontId="2" fillId="2" borderId="1" xfId="0" applyNumberFormat="1" applyFont="1" applyFill="1" applyBorder="1" applyProtection="1">
      <protection locked="0"/>
    </xf>
    <xf numFmtId="0" fontId="2" fillId="0" borderId="0" xfId="0" applyFont="1" applyAlignment="1">
      <alignment horizontal="left" vertical="top"/>
    </xf>
    <xf numFmtId="0" fontId="17" fillId="0" borderId="11" xfId="0" applyFont="1" applyBorder="1"/>
    <xf numFmtId="0" fontId="17" fillId="0" borderId="21" xfId="0" applyFont="1" applyBorder="1"/>
    <xf numFmtId="0" fontId="17" fillId="0" borderId="19" xfId="0" applyFont="1" applyBorder="1"/>
    <xf numFmtId="0" fontId="25" fillId="0" borderId="19" xfId="0" applyFont="1" applyBorder="1"/>
    <xf numFmtId="0" fontId="3" fillId="0" borderId="18" xfId="2" applyBorder="1"/>
    <xf numFmtId="167" fontId="3" fillId="0" borderId="0" xfId="2" applyNumberFormat="1" applyAlignment="1">
      <alignment horizontal="center" vertical="center"/>
    </xf>
    <xf numFmtId="0" fontId="4" fillId="0" borderId="9" xfId="0" applyFont="1" applyBorder="1"/>
    <xf numFmtId="0" fontId="0" fillId="0" borderId="1" xfId="0" applyBorder="1" applyAlignment="1">
      <alignment horizontal="center" vertical="center"/>
    </xf>
    <xf numFmtId="0" fontId="6" fillId="0" borderId="1" xfId="0" applyFont="1" applyBorder="1" applyAlignment="1">
      <alignment wrapText="1"/>
    </xf>
    <xf numFmtId="0" fontId="0" fillId="0" borderId="1" xfId="0" applyBorder="1" applyAlignment="1">
      <alignment wrapText="1"/>
    </xf>
    <xf numFmtId="1" fontId="6" fillId="3" borderId="3" xfId="1" applyNumberFormat="1" applyFont="1" applyFill="1" applyBorder="1" applyAlignment="1" applyProtection="1">
      <alignment horizontal="center" vertical="center" wrapText="1"/>
    </xf>
    <xf numFmtId="44" fontId="2" fillId="0" borderId="20" xfId="0" applyNumberFormat="1" applyFont="1" applyBorder="1"/>
    <xf numFmtId="0" fontId="0" fillId="0" borderId="13" xfId="0" applyBorder="1" applyAlignment="1">
      <alignment horizontal="center" vertical="center"/>
    </xf>
    <xf numFmtId="0" fontId="2" fillId="0" borderId="11" xfId="0" applyFont="1" applyBorder="1"/>
    <xf numFmtId="44" fontId="0" fillId="0" borderId="38" xfId="0" applyNumberFormat="1" applyBorder="1" applyAlignment="1">
      <alignment wrapText="1"/>
    </xf>
    <xf numFmtId="44" fontId="0" fillId="0" borderId="26" xfId="0" applyNumberFormat="1" applyBorder="1"/>
    <xf numFmtId="0" fontId="0" fillId="0" borderId="38" xfId="0" applyBorder="1"/>
    <xf numFmtId="0" fontId="2" fillId="0" borderId="38" xfId="0" applyFont="1" applyBorder="1" applyAlignment="1">
      <alignment horizontal="right"/>
    </xf>
    <xf numFmtId="0" fontId="0" fillId="0" borderId="38" xfId="0" applyBorder="1" applyAlignment="1">
      <alignment wrapText="1"/>
    </xf>
    <xf numFmtId="44" fontId="0" fillId="0" borderId="26" xfId="0" applyNumberFormat="1" applyBorder="1" applyProtection="1">
      <protection locked="0"/>
    </xf>
    <xf numFmtId="44" fontId="0" fillId="2" borderId="26" xfId="0" applyNumberFormat="1" applyFill="1" applyBorder="1" applyProtection="1">
      <protection locked="0"/>
    </xf>
    <xf numFmtId="44" fontId="2" fillId="0" borderId="31" xfId="0" applyNumberFormat="1" applyFont="1" applyBorder="1"/>
    <xf numFmtId="1" fontId="0" fillId="0" borderId="38" xfId="0" applyNumberFormat="1" applyBorder="1" applyAlignment="1">
      <alignment horizontal="right"/>
    </xf>
    <xf numFmtId="1" fontId="2" fillId="0" borderId="38" xfId="0" applyNumberFormat="1" applyFont="1" applyBorder="1" applyAlignment="1">
      <alignment horizontal="right"/>
    </xf>
    <xf numFmtId="44" fontId="2" fillId="0" borderId="26" xfId="0" applyNumberFormat="1" applyFont="1" applyBorder="1"/>
    <xf numFmtId="1" fontId="2" fillId="0" borderId="38" xfId="0" applyNumberFormat="1" applyFont="1" applyBorder="1"/>
    <xf numFmtId="0" fontId="0" fillId="0" borderId="26" xfId="0" applyBorder="1"/>
    <xf numFmtId="0" fontId="0" fillId="0" borderId="38" xfId="0" applyBorder="1" applyAlignment="1">
      <alignment horizontal="right"/>
    </xf>
    <xf numFmtId="44" fontId="10" fillId="0" borderId="26" xfId="0" applyNumberFormat="1" applyFont="1" applyBorder="1"/>
    <xf numFmtId="171" fontId="2" fillId="0" borderId="8" xfId="3" applyNumberFormat="1" applyFont="1" applyBorder="1" applyAlignment="1">
      <alignment horizontal="left" vertical="center"/>
    </xf>
    <xf numFmtId="0" fontId="0" fillId="0" borderId="0" xfId="0" applyAlignment="1">
      <alignment horizontal="left" vertical="center"/>
    </xf>
    <xf numFmtId="0" fontId="27" fillId="0" borderId="0" xfId="0" applyFont="1"/>
    <xf numFmtId="44" fontId="0" fillId="2" borderId="3" xfId="1" applyFont="1" applyFill="1" applyBorder="1" applyAlignment="1" applyProtection="1">
      <alignment horizontal="center"/>
      <protection locked="0"/>
    </xf>
    <xf numFmtId="10" fontId="0" fillId="2" borderId="1" xfId="3" applyNumberFormat="1" applyFont="1" applyFill="1" applyBorder="1" applyProtection="1">
      <protection locked="0"/>
    </xf>
    <xf numFmtId="0" fontId="2" fillId="3" borderId="1" xfId="0" applyFont="1" applyFill="1" applyBorder="1" applyAlignment="1">
      <alignment horizontal="center" vertical="center"/>
    </xf>
    <xf numFmtId="10" fontId="2" fillId="2" borderId="7" xfId="3" applyNumberFormat="1" applyFont="1" applyFill="1" applyBorder="1" applyAlignment="1" applyProtection="1">
      <alignment horizontal="center" vertical="center"/>
      <protection locked="0"/>
    </xf>
    <xf numFmtId="10" fontId="2" fillId="3" borderId="2" xfId="3" applyNumberFormat="1" applyFont="1" applyFill="1" applyBorder="1" applyAlignment="1">
      <alignment horizontal="center" vertical="center"/>
    </xf>
    <xf numFmtId="10" fontId="0" fillId="2" borderId="3" xfId="3" applyNumberFormat="1" applyFont="1" applyFill="1" applyBorder="1" applyProtection="1">
      <protection locked="0"/>
    </xf>
    <xf numFmtId="10" fontId="2" fillId="3" borderId="2" xfId="3" applyNumberFormat="1" applyFont="1" applyFill="1" applyBorder="1" applyAlignment="1" applyProtection="1">
      <alignment horizontal="center" vertical="center"/>
      <protection locked="0"/>
    </xf>
    <xf numFmtId="10" fontId="2" fillId="3" borderId="7" xfId="3" applyNumberFormat="1" applyFont="1" applyFill="1" applyBorder="1" applyAlignment="1" applyProtection="1">
      <alignment horizontal="center" vertical="center"/>
      <protection locked="0"/>
    </xf>
    <xf numFmtId="10" fontId="2" fillId="3" borderId="2" xfId="3" applyNumberFormat="1" applyFont="1" applyFill="1" applyBorder="1" applyAlignment="1" applyProtection="1">
      <alignment horizontal="center" vertical="center"/>
    </xf>
    <xf numFmtId="0" fontId="0" fillId="0" borderId="1" xfId="0" applyBorder="1" applyAlignment="1">
      <alignment horizontal="center"/>
    </xf>
    <xf numFmtId="0" fontId="6" fillId="0" borderId="1" xfId="0" applyFont="1" applyBorder="1" applyAlignment="1">
      <alignment horizontal="center" vertical="center"/>
    </xf>
    <xf numFmtId="0" fontId="9" fillId="0" borderId="0" xfId="0" applyFont="1" applyAlignment="1">
      <alignment wrapText="1"/>
    </xf>
    <xf numFmtId="0" fontId="9" fillId="0" borderId="24" xfId="0" applyFont="1" applyBorder="1"/>
    <xf numFmtId="0" fontId="3" fillId="0" borderId="0" xfId="2" applyFill="1"/>
    <xf numFmtId="0" fontId="2" fillId="0" borderId="18"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3" fillId="0" borderId="11" xfId="2" applyBorder="1" applyAlignment="1">
      <alignment horizontal="center"/>
    </xf>
    <xf numFmtId="0" fontId="3" fillId="0" borderId="13" xfId="2" applyBorder="1" applyAlignment="1">
      <alignment horizontal="center"/>
    </xf>
    <xf numFmtId="0" fontId="2" fillId="0" borderId="0" xfId="0" applyFont="1" applyAlignment="1">
      <alignment horizontal="right" vertical="top"/>
    </xf>
    <xf numFmtId="0" fontId="2" fillId="0" borderId="24" xfId="0" applyFont="1" applyBorder="1" applyAlignment="1">
      <alignment horizontal="right" vertical="top"/>
    </xf>
    <xf numFmtId="0" fontId="0" fillId="2" borderId="39" xfId="0" applyFill="1" applyBorder="1" applyAlignment="1" applyProtection="1">
      <alignment horizontal="left"/>
      <protection locked="0"/>
    </xf>
    <xf numFmtId="0" fontId="2" fillId="0" borderId="15" xfId="0" applyFont="1" applyBorder="1" applyAlignment="1">
      <alignment horizontal="center" vertical="top" wrapText="1"/>
    </xf>
    <xf numFmtId="0" fontId="2" fillId="0" borderId="17" xfId="0" applyFont="1" applyBorder="1" applyAlignment="1">
      <alignment horizontal="center" vertical="top" wrapText="1"/>
    </xf>
    <xf numFmtId="0" fontId="2" fillId="6" borderId="0" xfId="0" applyFont="1" applyFill="1" applyAlignment="1">
      <alignment horizontal="center" vertical="top" wrapText="1"/>
    </xf>
    <xf numFmtId="0" fontId="2" fillId="0" borderId="22" xfId="0" applyFont="1" applyBorder="1" applyAlignment="1">
      <alignment horizontal="center" vertical="top" wrapText="1"/>
    </xf>
    <xf numFmtId="0" fontId="19" fillId="6" borderId="15" xfId="0" applyFont="1" applyFill="1" applyBorder="1" applyAlignment="1">
      <alignment horizontal="center" vertical="top" wrapText="1"/>
    </xf>
    <xf numFmtId="0" fontId="19" fillId="6" borderId="17" xfId="0" applyFont="1" applyFill="1" applyBorder="1" applyAlignment="1">
      <alignment horizontal="center" vertical="top" wrapText="1"/>
    </xf>
    <xf numFmtId="0" fontId="6" fillId="0" borderId="0" xfId="0" applyFont="1" applyAlignment="1">
      <alignment horizontal="center" wrapText="1"/>
    </xf>
    <xf numFmtId="0" fontId="6" fillId="0" borderId="18" xfId="0" applyFont="1" applyBorder="1" applyAlignment="1">
      <alignment horizontal="center" wrapText="1"/>
    </xf>
    <xf numFmtId="0" fontId="23" fillId="0" borderId="7" xfId="0" applyFont="1" applyBorder="1" applyAlignment="1">
      <alignment horizontal="center"/>
    </xf>
    <xf numFmtId="0" fontId="23" fillId="0" borderId="6" xfId="0" applyFont="1" applyBorder="1" applyAlignment="1">
      <alignment horizontal="center"/>
    </xf>
    <xf numFmtId="0" fontId="0" fillId="0" borderId="37" xfId="0" applyBorder="1" applyAlignment="1">
      <alignment horizontal="left" wrapText="1"/>
    </xf>
    <xf numFmtId="0" fontId="0" fillId="0" borderId="0" xfId="0" applyAlignment="1">
      <alignment horizontal="left"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5" xfId="0" applyFont="1" applyBorder="1" applyAlignment="1">
      <alignment horizontal="center" vertical="center" wrapText="1"/>
    </xf>
    <xf numFmtId="0" fontId="2" fillId="0" borderId="32" xfId="0" applyFont="1" applyBorder="1" applyAlignment="1">
      <alignment horizontal="center"/>
    </xf>
    <xf numFmtId="0" fontId="2" fillId="0" borderId="29" xfId="0" applyFont="1" applyBorder="1" applyAlignment="1">
      <alignment horizontal="center"/>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28" xfId="0" applyFont="1" applyBorder="1" applyAlignment="1">
      <alignment horizontal="center"/>
    </xf>
    <xf numFmtId="0" fontId="2" fillId="0" borderId="33"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cellXfs>
  <cellStyles count="5">
    <cellStyle name="Hyperlinkki" xfId="2" builtinId="8"/>
    <cellStyle name="Normaali" xfId="0" builtinId="0"/>
    <cellStyle name="Pilkku" xfId="4" builtinId="3"/>
    <cellStyle name="Prosenttia" xfId="3" builtinId="5"/>
    <cellStyle name="Valuutta" xfId="1" builtinId="4"/>
  </cellStyles>
  <dxfs count="5">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11906</xdr:colOff>
      <xdr:row>1</xdr:row>
      <xdr:rowOff>71438</xdr:rowOff>
    </xdr:from>
    <xdr:to>
      <xdr:col>3</xdr:col>
      <xdr:colOff>160710</xdr:colOff>
      <xdr:row>1</xdr:row>
      <xdr:rowOff>948092</xdr:rowOff>
    </xdr:to>
    <xdr:pic>
      <xdr:nvPicPr>
        <xdr:cNvPr id="2" name="Kuva 1">
          <a:extLst>
            <a:ext uri="{FF2B5EF4-FFF2-40B4-BE49-F238E27FC236}">
              <a16:creationId xmlns:a16="http://schemas.microsoft.com/office/drawing/2014/main" id="{89C203AC-00C8-2FFE-5D9D-B69274C525AD}"/>
            </a:ext>
          </a:extLst>
        </xdr:cNvPr>
        <xdr:cNvPicPr>
          <a:picLocks noChangeAspect="1"/>
        </xdr:cNvPicPr>
      </xdr:nvPicPr>
      <xdr:blipFill>
        <a:blip xmlns:r="http://schemas.openxmlformats.org/officeDocument/2006/relationships" r:embed="rId1"/>
        <a:stretch>
          <a:fillRect/>
        </a:stretch>
      </xdr:blipFill>
      <xdr:spPr>
        <a:xfrm>
          <a:off x="11906" y="273844"/>
          <a:ext cx="2887242" cy="876654"/>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ogle.com/search?q=ammatinharjoittajan+henkil&#246;auto+verotuksessa" TargetMode="External"/><Relationship Id="rId1" Type="http://schemas.openxmlformats.org/officeDocument/2006/relationships/hyperlink" Target="https://www.google.com/search?q=ammatinharjoittajan+henkil%C3%B6auton+km-v%C3%A4hennys+verotuksess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zoomScale="80" zoomScaleNormal="80" workbookViewId="0">
      <selection activeCell="E52" sqref="E52"/>
    </sheetView>
  </sheetViews>
  <sheetFormatPr defaultRowHeight="15" x14ac:dyDescent="0.25"/>
  <cols>
    <col min="2" max="2" width="20" customWidth="1"/>
    <col min="3" max="3" width="12" customWidth="1"/>
    <col min="4" max="4" width="11.140625" customWidth="1"/>
    <col min="5" max="5" width="10.85546875" customWidth="1"/>
    <col min="6" max="6" width="10.5703125" customWidth="1"/>
  </cols>
  <sheetData>
    <row r="1" spans="1:12" ht="15.75" x14ac:dyDescent="0.25">
      <c r="A1" s="34" t="s">
        <v>89</v>
      </c>
      <c r="C1" t="s">
        <v>86</v>
      </c>
      <c r="D1" s="212" t="s">
        <v>395</v>
      </c>
      <c r="E1" t="s">
        <v>91</v>
      </c>
    </row>
    <row r="2" spans="1:12" ht="81.75" customHeight="1" x14ac:dyDescent="0.25">
      <c r="A2" s="193" t="s">
        <v>87</v>
      </c>
    </row>
    <row r="3" spans="1:12" x14ac:dyDescent="0.25">
      <c r="A3" t="s">
        <v>229</v>
      </c>
      <c r="B3" t="s">
        <v>392</v>
      </c>
    </row>
    <row r="4" spans="1:12" x14ac:dyDescent="0.25">
      <c r="B4" t="s">
        <v>90</v>
      </c>
    </row>
    <row r="5" spans="1:12" x14ac:dyDescent="0.25">
      <c r="B5" t="s">
        <v>94</v>
      </c>
      <c r="L5" s="122" t="s">
        <v>160</v>
      </c>
    </row>
    <row r="6" spans="1:12" x14ac:dyDescent="0.25">
      <c r="B6" s="215" t="s">
        <v>184</v>
      </c>
    </row>
    <row r="8" spans="1:12" x14ac:dyDescent="0.25">
      <c r="A8" t="s">
        <v>230</v>
      </c>
      <c r="B8" t="s">
        <v>101</v>
      </c>
    </row>
    <row r="9" spans="1:12" x14ac:dyDescent="0.25">
      <c r="B9" t="s">
        <v>93</v>
      </c>
    </row>
    <row r="10" spans="1:12" x14ac:dyDescent="0.25">
      <c r="B10" s="2" t="s">
        <v>104</v>
      </c>
    </row>
    <row r="11" spans="1:12" x14ac:dyDescent="0.25">
      <c r="A11" t="s">
        <v>282</v>
      </c>
      <c r="B11" s="193" t="s">
        <v>270</v>
      </c>
    </row>
    <row r="12" spans="1:12" x14ac:dyDescent="0.25">
      <c r="B12" s="193" t="s">
        <v>271</v>
      </c>
    </row>
    <row r="13" spans="1:12" x14ac:dyDescent="0.25">
      <c r="B13" s="193" t="s">
        <v>284</v>
      </c>
    </row>
    <row r="15" spans="1:12" x14ac:dyDescent="0.25">
      <c r="B15" s="193" t="s">
        <v>285</v>
      </c>
    </row>
    <row r="16" spans="1:12" x14ac:dyDescent="0.25">
      <c r="B16" t="s">
        <v>286</v>
      </c>
    </row>
    <row r="18" spans="1:14" x14ac:dyDescent="0.25">
      <c r="A18" s="153" t="s">
        <v>283</v>
      </c>
      <c r="B18" t="s">
        <v>185</v>
      </c>
    </row>
    <row r="19" spans="1:14" x14ac:dyDescent="0.25">
      <c r="B19" t="s">
        <v>186</v>
      </c>
    </row>
    <row r="20" spans="1:14" x14ac:dyDescent="0.25">
      <c r="B20" t="s">
        <v>187</v>
      </c>
    </row>
    <row r="21" spans="1:14" x14ac:dyDescent="0.25">
      <c r="B21" t="s">
        <v>272</v>
      </c>
    </row>
    <row r="23" spans="1:14" x14ac:dyDescent="0.25">
      <c r="A23" t="s">
        <v>231</v>
      </c>
      <c r="B23" t="s">
        <v>322</v>
      </c>
    </row>
    <row r="24" spans="1:14" x14ac:dyDescent="0.25">
      <c r="B24" t="s">
        <v>92</v>
      </c>
      <c r="F24" s="2" t="s">
        <v>232</v>
      </c>
    </row>
    <row r="25" spans="1:14" x14ac:dyDescent="0.25">
      <c r="G25" s="2"/>
    </row>
    <row r="26" spans="1:14" x14ac:dyDescent="0.25">
      <c r="A26" t="s">
        <v>233</v>
      </c>
      <c r="B26" t="s">
        <v>159</v>
      </c>
    </row>
    <row r="27" spans="1:14" x14ac:dyDescent="0.25">
      <c r="B27" t="s">
        <v>316</v>
      </c>
    </row>
    <row r="28" spans="1:14" ht="15.75" thickBot="1" x14ac:dyDescent="0.3">
      <c r="B28" t="s">
        <v>317</v>
      </c>
      <c r="C28" s="2" t="s">
        <v>318</v>
      </c>
    </row>
    <row r="29" spans="1:14" x14ac:dyDescent="0.25">
      <c r="B29" s="218" t="s">
        <v>314</v>
      </c>
      <c r="C29" s="73"/>
      <c r="D29" s="73"/>
      <c r="E29" s="73"/>
      <c r="F29" s="73"/>
      <c r="G29" s="73"/>
      <c r="H29" s="73"/>
      <c r="I29" s="73"/>
      <c r="J29" s="73"/>
      <c r="K29" s="73"/>
      <c r="L29" s="73"/>
      <c r="M29" s="73"/>
      <c r="N29" s="116"/>
    </row>
    <row r="30" spans="1:14" x14ac:dyDescent="0.25">
      <c r="B30" s="221" t="s">
        <v>315</v>
      </c>
      <c r="N30" s="117"/>
    </row>
    <row r="31" spans="1:14" x14ac:dyDescent="0.25">
      <c r="B31" s="220" t="s">
        <v>313</v>
      </c>
      <c r="N31" s="117"/>
    </row>
    <row r="32" spans="1:14" ht="15.75" thickBot="1" x14ac:dyDescent="0.3">
      <c r="B32" s="219" t="s">
        <v>319</v>
      </c>
      <c r="C32" s="77"/>
      <c r="D32" s="222" t="s">
        <v>320</v>
      </c>
      <c r="E32" s="77" t="s">
        <v>321</v>
      </c>
      <c r="F32" s="77"/>
      <c r="G32" s="77"/>
      <c r="H32" s="77"/>
      <c r="I32" s="77"/>
      <c r="J32" s="77"/>
      <c r="K32" s="77"/>
      <c r="L32" s="77"/>
      <c r="M32" s="77"/>
      <c r="N32" s="176"/>
    </row>
    <row r="33" spans="1:2" x14ac:dyDescent="0.25">
      <c r="B33" s="137"/>
    </row>
    <row r="34" spans="1:2" x14ac:dyDescent="0.25">
      <c r="A34" t="s">
        <v>234</v>
      </c>
      <c r="B34" t="s">
        <v>323</v>
      </c>
    </row>
    <row r="35" spans="1:2" x14ac:dyDescent="0.25">
      <c r="B35" t="s">
        <v>269</v>
      </c>
    </row>
    <row r="36" spans="1:2" x14ac:dyDescent="0.25">
      <c r="A36" t="s">
        <v>236</v>
      </c>
      <c r="B36" t="s">
        <v>235</v>
      </c>
    </row>
    <row r="38" spans="1:2" x14ac:dyDescent="0.25">
      <c r="A38" t="s">
        <v>237</v>
      </c>
      <c r="B38" t="s">
        <v>158</v>
      </c>
    </row>
    <row r="39" spans="1:2" x14ac:dyDescent="0.25">
      <c r="B39" t="s">
        <v>152</v>
      </c>
    </row>
    <row r="40" spans="1:2" x14ac:dyDescent="0.25">
      <c r="B40" t="s">
        <v>238</v>
      </c>
    </row>
    <row r="41" spans="1:2" x14ac:dyDescent="0.25">
      <c r="B41" t="s">
        <v>239</v>
      </c>
    </row>
    <row r="42" spans="1:2" x14ac:dyDescent="0.25">
      <c r="B42" t="s">
        <v>240</v>
      </c>
    </row>
    <row r="43" spans="1:2" x14ac:dyDescent="0.25">
      <c r="B43" t="s">
        <v>151</v>
      </c>
    </row>
    <row r="45" spans="1:2" x14ac:dyDescent="0.25">
      <c r="B45" t="s">
        <v>91</v>
      </c>
    </row>
    <row r="47" spans="1:2" x14ac:dyDescent="0.25">
      <c r="B47" t="s">
        <v>150</v>
      </c>
    </row>
    <row r="48" spans="1:2" x14ac:dyDescent="0.25">
      <c r="B48" t="s">
        <v>391</v>
      </c>
    </row>
    <row r="49" spans="1:8" x14ac:dyDescent="0.25">
      <c r="B49" t="s">
        <v>157</v>
      </c>
    </row>
    <row r="51" spans="1:8" x14ac:dyDescent="0.25">
      <c r="B51" s="1" t="s">
        <v>189</v>
      </c>
      <c r="E51" s="1" t="s">
        <v>393</v>
      </c>
    </row>
    <row r="52" spans="1:8" x14ac:dyDescent="0.25">
      <c r="B52" t="s">
        <v>190</v>
      </c>
      <c r="E52" s="251">
        <v>0.255</v>
      </c>
    </row>
    <row r="53" spans="1:8" x14ac:dyDescent="0.25">
      <c r="B53" t="s">
        <v>5</v>
      </c>
      <c r="C53" s="160">
        <v>1</v>
      </c>
      <c r="E53" s="251">
        <v>0.13500000000000001</v>
      </c>
    </row>
    <row r="54" spans="1:8" x14ac:dyDescent="0.25">
      <c r="B54" t="s">
        <v>6</v>
      </c>
      <c r="C54" s="160">
        <v>1001</v>
      </c>
      <c r="E54" s="251">
        <v>0.1</v>
      </c>
    </row>
    <row r="55" spans="1:8" x14ac:dyDescent="0.25">
      <c r="E55" s="251">
        <v>0.14000000000000001</v>
      </c>
    </row>
    <row r="56" spans="1:8" x14ac:dyDescent="0.25">
      <c r="E56" s="251">
        <v>0</v>
      </c>
    </row>
    <row r="57" spans="1:8" x14ac:dyDescent="0.25">
      <c r="E57" s="251"/>
    </row>
    <row r="58" spans="1:8" x14ac:dyDescent="0.25">
      <c r="E58" s="251"/>
    </row>
    <row r="59" spans="1:8" x14ac:dyDescent="0.25">
      <c r="E59" s="251"/>
    </row>
    <row r="60" spans="1:8" x14ac:dyDescent="0.25">
      <c r="B60" s="1" t="s">
        <v>241</v>
      </c>
    </row>
    <row r="61" spans="1:8" x14ac:dyDescent="0.25">
      <c r="B61" s="1" t="s">
        <v>245</v>
      </c>
      <c r="C61" s="260" t="s">
        <v>311</v>
      </c>
      <c r="D61" s="260"/>
      <c r="E61" s="259" t="s">
        <v>243</v>
      </c>
      <c r="F61" s="259"/>
      <c r="G61" s="259" t="s">
        <v>242</v>
      </c>
      <c r="H61" s="259"/>
    </row>
    <row r="62" spans="1:8" x14ac:dyDescent="0.25">
      <c r="A62">
        <v>0</v>
      </c>
      <c r="B62" s="112" t="s">
        <v>263</v>
      </c>
      <c r="C62" s="156"/>
      <c r="D62" s="156"/>
      <c r="E62" s="154" t="s">
        <v>34</v>
      </c>
      <c r="F62" s="154" t="s">
        <v>34</v>
      </c>
      <c r="G62" s="157"/>
      <c r="H62" s="157"/>
    </row>
    <row r="63" spans="1:8" x14ac:dyDescent="0.25">
      <c r="A63">
        <v>1</v>
      </c>
      <c r="B63" s="112" t="s">
        <v>244</v>
      </c>
      <c r="C63" s="3">
        <f>Tulot!G1</f>
        <v>46023</v>
      </c>
      <c r="D63" s="3">
        <f>Tulot!I1</f>
        <v>46387</v>
      </c>
      <c r="E63" s="154">
        <f>IF(C63&lt;&gt;"",C63,TEXT(G63,"P.K.VVVV"))</f>
        <v>46023</v>
      </c>
      <c r="F63" s="154">
        <f>IF(D63&lt;&gt;"",D63,TEXT(H63,"P.K.VVVV"))</f>
        <v>46387</v>
      </c>
    </row>
    <row r="64" spans="1:8" x14ac:dyDescent="0.25">
      <c r="A64">
        <v>2</v>
      </c>
      <c r="B64" s="112" t="s">
        <v>259</v>
      </c>
      <c r="C64" s="90"/>
      <c r="D64" s="90"/>
      <c r="E64" s="154" t="str">
        <f>IF(C64&lt;&gt;"",C64,CONCATENATE(G64,Tulot!$E$1))</f>
        <v>1.1.2026</v>
      </c>
      <c r="F64" s="154" t="str">
        <f>IF(D64&lt;&gt;"",D64,CONCATENATE(H64,Tulot!$E$1))</f>
        <v>31.3.2026</v>
      </c>
      <c r="G64" s="211" t="s">
        <v>287</v>
      </c>
      <c r="H64" s="211" t="s">
        <v>288</v>
      </c>
    </row>
    <row r="65" spans="1:8" x14ac:dyDescent="0.25">
      <c r="A65">
        <v>3</v>
      </c>
      <c r="B65" s="112" t="s">
        <v>260</v>
      </c>
      <c r="C65" s="90"/>
      <c r="D65" s="90"/>
      <c r="E65" s="154" t="str">
        <f>IF(C65&lt;&gt;"",C65,CONCATENATE(G65,Tulot!$E$1))</f>
        <v>1.4.2026</v>
      </c>
      <c r="F65" s="154" t="str">
        <f>IF(D65&lt;&gt;"",D65,CONCATENATE(H65,Tulot!$E$1))</f>
        <v>30.6.2026</v>
      </c>
      <c r="G65" s="211" t="s">
        <v>289</v>
      </c>
      <c r="H65" s="211" t="s">
        <v>290</v>
      </c>
    </row>
    <row r="66" spans="1:8" x14ac:dyDescent="0.25">
      <c r="A66">
        <v>4</v>
      </c>
      <c r="B66" s="112" t="s">
        <v>261</v>
      </c>
      <c r="C66" s="90"/>
      <c r="D66" s="90"/>
      <c r="E66" s="154" t="str">
        <f>IF(C66&lt;&gt;"",C66,CONCATENATE(G66,Tulot!$E$1))</f>
        <v>1.7.2026</v>
      </c>
      <c r="F66" s="154" t="str">
        <f>IF(D66&lt;&gt;"",D66,CONCATENATE(H66,Tulot!$E$1))</f>
        <v>30.9.2026</v>
      </c>
      <c r="G66" s="211" t="s">
        <v>291</v>
      </c>
      <c r="H66" s="211" t="s">
        <v>292</v>
      </c>
    </row>
    <row r="67" spans="1:8" x14ac:dyDescent="0.25">
      <c r="A67">
        <v>5</v>
      </c>
      <c r="B67" s="112" t="s">
        <v>262</v>
      </c>
      <c r="C67" s="90"/>
      <c r="D67" s="90"/>
      <c r="E67" s="154" t="str">
        <f>IF(C67&lt;&gt;"",C67,CONCATENATE(G67,Tulot!$E$1))</f>
        <v>1.10.2026</v>
      </c>
      <c r="F67" s="154" t="str">
        <f>IF(D67&lt;&gt;"",D67,CONCATENATE(H67,Tulot!$E$1))</f>
        <v>31.12.2026</v>
      </c>
      <c r="G67" s="211" t="s">
        <v>293</v>
      </c>
      <c r="H67" s="211" t="s">
        <v>294</v>
      </c>
    </row>
    <row r="68" spans="1:8" x14ac:dyDescent="0.25">
      <c r="A68">
        <v>6</v>
      </c>
      <c r="B68" s="112" t="s">
        <v>246</v>
      </c>
      <c r="C68" s="90"/>
      <c r="D68" s="90"/>
      <c r="E68" s="154" t="str">
        <f>IF(C68&lt;&gt;"",C68,CONCATENATE(G68,Tulot!$E$1))</f>
        <v>1.1.2026</v>
      </c>
      <c r="F68" s="154" t="str">
        <f>IF(D68&lt;&gt;"",D68,CONCATENATE(H68,Tulot!$E$1))</f>
        <v>31.1.2026</v>
      </c>
      <c r="G68" s="211" t="s">
        <v>287</v>
      </c>
      <c r="H68" s="211" t="s">
        <v>295</v>
      </c>
    </row>
    <row r="69" spans="1:8" x14ac:dyDescent="0.25">
      <c r="A69">
        <v>7</v>
      </c>
      <c r="B69" s="112" t="s">
        <v>247</v>
      </c>
      <c r="C69" s="90"/>
      <c r="D69" s="90"/>
      <c r="E69" s="154" t="str">
        <f>IF(C69&lt;&gt;"",C69,CONCATENATE(G69,Tulot!$E$1))</f>
        <v>1.2.2026</v>
      </c>
      <c r="F69" s="154" t="str">
        <f>IF(D69&lt;&gt;"",D69,CONCATENATE(H69,Tulot!$E$1))</f>
        <v>28.2.2026</v>
      </c>
      <c r="G69" s="211" t="s">
        <v>296</v>
      </c>
      <c r="H69" s="211" t="s">
        <v>297</v>
      </c>
    </row>
    <row r="70" spans="1:8" x14ac:dyDescent="0.25">
      <c r="A70">
        <v>8</v>
      </c>
      <c r="B70" s="112" t="s">
        <v>248</v>
      </c>
      <c r="C70" s="90"/>
      <c r="D70" s="90"/>
      <c r="E70" s="154" t="str">
        <f>IF(C70&lt;&gt;"",C70,CONCATENATE(G70,Tulot!$E$1))</f>
        <v>1.3.2026</v>
      </c>
      <c r="F70" s="154" t="str">
        <f>IF(D70&lt;&gt;"",D70,CONCATENATE(H70,Tulot!$E$1))</f>
        <v>31.3.2026</v>
      </c>
      <c r="G70" s="211" t="s">
        <v>298</v>
      </c>
      <c r="H70" s="211" t="s">
        <v>288</v>
      </c>
    </row>
    <row r="71" spans="1:8" x14ac:dyDescent="0.25">
      <c r="A71">
        <v>9</v>
      </c>
      <c r="B71" s="112" t="s">
        <v>249</v>
      </c>
      <c r="C71" s="90"/>
      <c r="D71" s="90"/>
      <c r="E71" s="154" t="str">
        <f>IF(C71&lt;&gt;"",C71,CONCATENATE(G71,Tulot!$E$1))</f>
        <v>1.4.2026</v>
      </c>
      <c r="F71" s="154" t="str">
        <f>IF(D71&lt;&gt;"",D71,CONCATENATE(H71,Tulot!$E$1))</f>
        <v>30.4.2026</v>
      </c>
      <c r="G71" s="211" t="s">
        <v>289</v>
      </c>
      <c r="H71" s="211" t="s">
        <v>299</v>
      </c>
    </row>
    <row r="72" spans="1:8" x14ac:dyDescent="0.25">
      <c r="A72">
        <v>10</v>
      </c>
      <c r="B72" s="112" t="s">
        <v>250</v>
      </c>
      <c r="C72" s="90"/>
      <c r="D72" s="90"/>
      <c r="E72" s="154" t="str">
        <f>IF(C72&lt;&gt;"",C72,CONCATENATE(G72,Tulot!$E$1))</f>
        <v>1.5.2026</v>
      </c>
      <c r="F72" s="154" t="str">
        <f>IF(D72&lt;&gt;"",D72,CONCATENATE(H72,Tulot!$E$1))</f>
        <v>31.5.2026</v>
      </c>
      <c r="G72" s="211" t="s">
        <v>300</v>
      </c>
      <c r="H72" s="211" t="s">
        <v>301</v>
      </c>
    </row>
    <row r="73" spans="1:8" x14ac:dyDescent="0.25">
      <c r="A73">
        <v>11</v>
      </c>
      <c r="B73" s="112" t="s">
        <v>251</v>
      </c>
      <c r="C73" s="90"/>
      <c r="D73" s="90"/>
      <c r="E73" s="154" t="str">
        <f>IF(C73&lt;&gt;"",C73,CONCATENATE(G73,Tulot!$E$1))</f>
        <v>1.6.2026</v>
      </c>
      <c r="F73" s="154" t="str">
        <f>IF(D73&lt;&gt;"",D73,CONCATENATE(H73,Tulot!$E$1))</f>
        <v>30.6.2026</v>
      </c>
      <c r="G73" s="211" t="s">
        <v>302</v>
      </c>
      <c r="H73" s="211" t="s">
        <v>290</v>
      </c>
    </row>
    <row r="74" spans="1:8" x14ac:dyDescent="0.25">
      <c r="A74">
        <v>12</v>
      </c>
      <c r="B74" s="112" t="s">
        <v>252</v>
      </c>
      <c r="C74" s="90"/>
      <c r="D74" s="90"/>
      <c r="E74" s="154" t="str">
        <f>IF(C74&lt;&gt;"",C74,CONCATENATE(G74,Tulot!$E$1))</f>
        <v>1.7.2026</v>
      </c>
      <c r="F74" s="154" t="str">
        <f>IF(D74&lt;&gt;"",D74,CONCATENATE(H74,Tulot!$E$1))</f>
        <v>31.7.2026</v>
      </c>
      <c r="G74" s="211" t="s">
        <v>291</v>
      </c>
      <c r="H74" s="211" t="s">
        <v>303</v>
      </c>
    </row>
    <row r="75" spans="1:8" x14ac:dyDescent="0.25">
      <c r="A75">
        <v>13</v>
      </c>
      <c r="B75" s="112" t="s">
        <v>253</v>
      </c>
      <c r="C75" s="90"/>
      <c r="D75" s="90"/>
      <c r="E75" s="154" t="str">
        <f>IF(C75&lt;&gt;"",C75,CONCATENATE(G75,Tulot!$E$1))</f>
        <v>1.8.2026</v>
      </c>
      <c r="F75" s="154" t="str">
        <f>IF(D75&lt;&gt;"",D75,CONCATENATE(H75,Tulot!$E$1))</f>
        <v>31.8.2026</v>
      </c>
      <c r="G75" s="211" t="s">
        <v>304</v>
      </c>
      <c r="H75" s="211" t="s">
        <v>305</v>
      </c>
    </row>
    <row r="76" spans="1:8" x14ac:dyDescent="0.25">
      <c r="A76">
        <v>14</v>
      </c>
      <c r="B76" s="112" t="s">
        <v>254</v>
      </c>
      <c r="C76" s="90"/>
      <c r="D76" s="90"/>
      <c r="E76" s="154" t="str">
        <f>IF(C76&lt;&gt;"",C76,CONCATENATE(G76,Tulot!$E$1))</f>
        <v>1.9.2026</v>
      </c>
      <c r="F76" s="154" t="str">
        <f>IF(D76&lt;&gt;"",D76,CONCATENATE(H76,Tulot!$E$1))</f>
        <v>30.9.2026</v>
      </c>
      <c r="G76" s="211" t="s">
        <v>306</v>
      </c>
      <c r="H76" s="211" t="s">
        <v>292</v>
      </c>
    </row>
    <row r="77" spans="1:8" x14ac:dyDescent="0.25">
      <c r="A77">
        <v>15</v>
      </c>
      <c r="B77" s="112" t="s">
        <v>255</v>
      </c>
      <c r="C77" s="90"/>
      <c r="D77" s="90"/>
      <c r="E77" s="154" t="str">
        <f>IF(C77&lt;&gt;"",C77,CONCATENATE(G77,Tulot!$E$1))</f>
        <v>1.10.2026</v>
      </c>
      <c r="F77" s="154" t="str">
        <f>IF(D77&lt;&gt;"",D77,CONCATENATE(H77,Tulot!$E$1))</f>
        <v>31.10.2026</v>
      </c>
      <c r="G77" s="211" t="s">
        <v>293</v>
      </c>
      <c r="H77" s="211" t="s">
        <v>307</v>
      </c>
    </row>
    <row r="78" spans="1:8" x14ac:dyDescent="0.25">
      <c r="A78">
        <v>16</v>
      </c>
      <c r="B78" s="112" t="s">
        <v>256</v>
      </c>
      <c r="C78" s="90"/>
      <c r="D78" s="90"/>
      <c r="E78" s="154" t="str">
        <f>IF(C78&lt;&gt;"",C78,CONCATENATE(G78,Tulot!$E$1))</f>
        <v>1.11.2026</v>
      </c>
      <c r="F78" s="154" t="str">
        <f>IF(D78&lt;&gt;"",D78,CONCATENATE(H78,Tulot!$E$1))</f>
        <v>30.11.2026</v>
      </c>
      <c r="G78" s="211" t="s">
        <v>308</v>
      </c>
      <c r="H78" s="211" t="s">
        <v>309</v>
      </c>
    </row>
    <row r="79" spans="1:8" x14ac:dyDescent="0.25">
      <c r="A79">
        <v>17</v>
      </c>
      <c r="B79" s="112" t="s">
        <v>257</v>
      </c>
      <c r="C79" s="90"/>
      <c r="D79" s="90"/>
      <c r="E79" s="154" t="str">
        <f>IF(C79&lt;&gt;"",C79,CONCATENATE(G79,Tulot!$E$1))</f>
        <v>1.12.2026</v>
      </c>
      <c r="F79" s="154" t="str">
        <f>IF(D79&lt;&gt;"",D79,CONCATENATE(H79,Tulot!$E$1))</f>
        <v>31.12.2026</v>
      </c>
      <c r="G79" s="211" t="s">
        <v>310</v>
      </c>
      <c r="H79" s="211" t="s">
        <v>294</v>
      </c>
    </row>
    <row r="80" spans="1:8" x14ac:dyDescent="0.25">
      <c r="A80">
        <v>18</v>
      </c>
      <c r="B80" s="112" t="s">
        <v>263</v>
      </c>
      <c r="C80" s="161"/>
      <c r="D80" s="161"/>
      <c r="E80" s="154" t="s">
        <v>34</v>
      </c>
      <c r="F80" s="154" t="s">
        <v>34</v>
      </c>
      <c r="G80" s="48"/>
      <c r="H80" s="48"/>
    </row>
  </sheetData>
  <sheetProtection algorithmName="SHA-512" hashValue="5PMvyUggVuSlrPm6jBFd3XUidjtzCpHNcPULGGuO50kR+pLCfRIsolh2GYkPjL3YMExyWdtfrR9MxOVb6w1xkQ==" saltValue="uC6v6nG963JABPhMNLvUOA==" spinCount="100000" sheet="1" scenarios="1" formatCells="0" formatColumns="0" formatRows="0"/>
  <mergeCells count="3">
    <mergeCell ref="G61:H61"/>
    <mergeCell ref="E61:F61"/>
    <mergeCell ref="C61:D61"/>
  </mergeCells>
  <phoneticPr fontId="13" type="noConversion"/>
  <hyperlinks>
    <hyperlink ref="F24" location="Tilinumerot!A1" display="Tilinumerot taulukko" xr:uid="{02A20413-2754-4239-9AF0-5D50894666F6}"/>
    <hyperlink ref="B10" location="Koodiselitteet!A1" display="Koodiselitteet" xr:uid="{049C0DBF-FD14-43D5-BB8C-7847F838DB6D}"/>
    <hyperlink ref="C28" r:id="rId1" xr:uid="{0DFA951B-E4DE-4A4B-91D1-7B383D81066C}"/>
    <hyperlink ref="D32" r:id="rId2" xr:uid="{330A565B-E5A9-4171-A296-D54AB637213E}"/>
  </hyperlinks>
  <pageMargins left="0.7" right="0.7" top="0.75" bottom="0.75" header="0.3" footer="0.3"/>
  <pageSetup paperSize="9" scale="45" orientation="portrait" horizontalDpi="4294967293" verticalDpi="4294967293"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08"/>
  <sheetViews>
    <sheetView zoomScale="80" zoomScaleNormal="80" zoomScaleSheetLayoutView="100" workbookViewId="0">
      <pane ySplit="4" topLeftCell="A5" activePane="bottomLeft" state="frozen"/>
      <selection pane="bottomLeft" activeCell="C5" sqref="C5"/>
    </sheetView>
  </sheetViews>
  <sheetFormatPr defaultRowHeight="15" x14ac:dyDescent="0.25"/>
  <cols>
    <col min="1" max="1" width="5.85546875" customWidth="1"/>
    <col min="2" max="2" width="10.5703125" customWidth="1"/>
    <col min="3" max="3" width="17.7109375" customWidth="1"/>
    <col min="4" max="4" width="42.28515625" customWidth="1"/>
    <col min="5" max="5" width="16.5703125" customWidth="1"/>
    <col min="6" max="6" width="9.140625" customWidth="1"/>
    <col min="7" max="8" width="12.140625" customWidth="1"/>
    <col min="9" max="9" width="12.85546875" customWidth="1"/>
    <col min="10" max="10" width="12.140625" customWidth="1"/>
    <col min="11" max="11" width="10.85546875" customWidth="1"/>
    <col min="12" max="12" width="6.7109375" hidden="1" customWidth="1"/>
    <col min="13" max="14" width="10.7109375" customWidth="1"/>
    <col min="15" max="15" width="14.7109375" customWidth="1"/>
    <col min="16" max="16" width="17.85546875" customWidth="1"/>
    <col min="17" max="17" width="17.28515625" customWidth="1"/>
    <col min="18" max="18" width="16.7109375" customWidth="1"/>
    <col min="19" max="19" width="17" customWidth="1"/>
    <col min="20" max="20" width="16.7109375" customWidth="1"/>
    <col min="21" max="22" width="15.5703125" hidden="1" customWidth="1"/>
    <col min="23" max="24" width="15.5703125" customWidth="1"/>
    <col min="25" max="25" width="20" customWidth="1"/>
    <col min="26" max="26" width="21" customWidth="1"/>
    <col min="27" max="27" width="19.28515625" customWidth="1"/>
    <col min="28" max="28" width="14.7109375" customWidth="1"/>
    <col min="29" max="29" width="10.5703125" customWidth="1"/>
  </cols>
  <sheetData>
    <row r="1" spans="1:30" ht="21" customHeight="1" thickBot="1" x14ac:dyDescent="0.4">
      <c r="B1" s="97" t="s">
        <v>5</v>
      </c>
      <c r="D1" s="27" t="s">
        <v>15</v>
      </c>
      <c r="E1" s="252">
        <f>YEAR(G1)</f>
        <v>2026</v>
      </c>
      <c r="F1" s="91" t="s">
        <v>99</v>
      </c>
      <c r="G1" s="216">
        <v>46023</v>
      </c>
      <c r="H1" s="91" t="s">
        <v>100</v>
      </c>
      <c r="I1" s="216">
        <v>46387</v>
      </c>
      <c r="M1" s="86" t="str">
        <f>"Versio "&amp;Ohjeet!D1</f>
        <v>Versio 2025.5</v>
      </c>
      <c r="N1" s="87" t="s">
        <v>87</v>
      </c>
      <c r="O1" s="87"/>
      <c r="P1" s="264" t="s">
        <v>330</v>
      </c>
      <c r="Q1" s="264"/>
      <c r="R1" s="264"/>
      <c r="S1" s="264"/>
      <c r="T1" s="264"/>
      <c r="U1" s="264"/>
      <c r="V1" s="264"/>
      <c r="W1" s="264"/>
      <c r="X1" s="264"/>
      <c r="Y1" s="264"/>
      <c r="Z1" s="263" t="s">
        <v>104</v>
      </c>
      <c r="AA1" s="263"/>
      <c r="AB1" s="263"/>
    </row>
    <row r="2" spans="1:30" ht="17.25" customHeight="1" thickBot="1" x14ac:dyDescent="0.4">
      <c r="B2" s="97"/>
      <c r="C2" s="261" t="s">
        <v>188</v>
      </c>
      <c r="D2" s="262"/>
      <c r="E2" s="140"/>
      <c r="F2" s="91"/>
      <c r="M2" s="86"/>
      <c r="N2" s="223" t="s">
        <v>325</v>
      </c>
      <c r="O2" s="223"/>
      <c r="P2" s="263" t="s">
        <v>104</v>
      </c>
      <c r="Q2" s="263"/>
      <c r="R2" s="263"/>
      <c r="S2" s="43"/>
      <c r="T2" s="43"/>
      <c r="U2" s="43"/>
      <c r="V2" s="130"/>
      <c r="W2" s="130"/>
      <c r="X2" s="43"/>
      <c r="Y2" s="130"/>
      <c r="Z2" s="139"/>
      <c r="AA2" s="139"/>
      <c r="AB2" s="139"/>
    </row>
    <row r="3" spans="1:30" ht="16.5" thickBot="1" x14ac:dyDescent="0.3">
      <c r="B3" s="96" t="str">
        <f>IF(E2="x","Viimeisin TULON tositenro: "&amp;TEXT(B406,"#.")&amp;" Seuraava TULON tositenro: "&amp;TEXT(B406,"#")+1, "Seuraava TULON tositenro: "&amp;TEXT(B405,"#")+1)</f>
        <v>Seuraava TULON tositenro: 2</v>
      </c>
      <c r="G3" s="266" t="s">
        <v>17</v>
      </c>
      <c r="H3" s="267"/>
      <c r="I3" s="267"/>
      <c r="J3" s="267"/>
      <c r="K3" s="267"/>
      <c r="L3" s="268"/>
      <c r="M3" s="26" t="s">
        <v>11</v>
      </c>
      <c r="N3" s="30" t="s">
        <v>85</v>
      </c>
      <c r="O3" s="30" t="s">
        <v>329</v>
      </c>
      <c r="P3" s="118" t="s">
        <v>389</v>
      </c>
      <c r="Q3" s="118" t="s">
        <v>138</v>
      </c>
      <c r="R3" s="119" t="s">
        <v>139</v>
      </c>
      <c r="S3" s="118" t="s">
        <v>140</v>
      </c>
      <c r="T3" s="118" t="s">
        <v>141</v>
      </c>
      <c r="U3" s="149" t="s">
        <v>225</v>
      </c>
      <c r="V3" s="150" t="s">
        <v>225</v>
      </c>
      <c r="W3" s="106" t="s">
        <v>136</v>
      </c>
      <c r="X3" s="105" t="s">
        <v>137</v>
      </c>
      <c r="Y3" s="13" t="s">
        <v>4</v>
      </c>
      <c r="Z3" s="16"/>
      <c r="AA3" s="16"/>
      <c r="AB3" s="129" t="s">
        <v>13</v>
      </c>
      <c r="AC3" s="69"/>
    </row>
    <row r="4" spans="1:30" ht="15.75" thickBot="1" x14ac:dyDescent="0.3">
      <c r="A4" s="226" t="s">
        <v>328</v>
      </c>
      <c r="B4" s="224" t="s">
        <v>0</v>
      </c>
      <c r="C4" s="9" t="s">
        <v>98</v>
      </c>
      <c r="D4" s="9" t="s">
        <v>1</v>
      </c>
      <c r="E4" s="9" t="s">
        <v>2</v>
      </c>
      <c r="F4" s="11" t="s">
        <v>10</v>
      </c>
      <c r="G4" s="258">
        <v>0.255</v>
      </c>
      <c r="H4" s="256">
        <v>0.13500000000000001</v>
      </c>
      <c r="I4" s="257">
        <v>0.1</v>
      </c>
      <c r="J4" s="257">
        <v>0.24</v>
      </c>
      <c r="K4" s="257">
        <v>0.14000000000000001</v>
      </c>
      <c r="L4" s="253" t="s">
        <v>44</v>
      </c>
      <c r="M4" s="25" t="s">
        <v>12</v>
      </c>
      <c r="N4" s="28" t="s">
        <v>18</v>
      </c>
      <c r="O4" s="13" t="s">
        <v>329</v>
      </c>
      <c r="P4" s="12" t="s">
        <v>193</v>
      </c>
      <c r="Q4" s="12" t="s">
        <v>193</v>
      </c>
      <c r="R4" s="12" t="s">
        <v>193</v>
      </c>
      <c r="S4" s="12" t="s">
        <v>193</v>
      </c>
      <c r="T4" s="12" t="s">
        <v>193</v>
      </c>
      <c r="U4" s="32" t="s">
        <v>223</v>
      </c>
      <c r="V4" s="12" t="s">
        <v>224</v>
      </c>
      <c r="W4" s="12" t="s">
        <v>194</v>
      </c>
      <c r="X4" s="32" t="s">
        <v>195</v>
      </c>
      <c r="Y4" s="13" t="s">
        <v>196</v>
      </c>
      <c r="Z4" s="67" t="s">
        <v>106</v>
      </c>
      <c r="AA4" s="95" t="s">
        <v>107</v>
      </c>
      <c r="AB4" s="17" t="s">
        <v>14</v>
      </c>
      <c r="AC4" s="70" t="s">
        <v>82</v>
      </c>
    </row>
    <row r="5" spans="1:30" ht="15.75" customHeight="1" thickBot="1" x14ac:dyDescent="0.3">
      <c r="A5" s="225">
        <v>1</v>
      </c>
      <c r="B5" s="18">
        <v>1</v>
      </c>
      <c r="C5" s="19"/>
      <c r="D5" s="20"/>
      <c r="E5" s="62">
        <v>0</v>
      </c>
      <c r="F5" s="255">
        <v>0.255</v>
      </c>
      <c r="G5" s="8">
        <f t="shared" ref="G5:G68" si="0">IF(AND($E5&gt;0,$F5=$G$4),($E5-($E5/(100%+$G$4)/100%)),0)</f>
        <v>0</v>
      </c>
      <c r="H5" s="8">
        <f t="shared" ref="H5:H68" si="1">IF(AND($E5&gt;0,$F5=$H$4),($E5-($E5/(100%+$H$4)/100%)),0)</f>
        <v>0</v>
      </c>
      <c r="I5" s="8">
        <f t="shared" ref="I5:I68" si="2">IF(AND($E5&gt;0,$F5=$I$4),($E5-($E5/(100%+$I$4)/100%)),0)</f>
        <v>0</v>
      </c>
      <c r="J5" s="8">
        <f>IF(AND($E5&gt;0,$F5=$J$4),($E5-($E5/(100%+$J$4)/100%)),0)</f>
        <v>0</v>
      </c>
      <c r="K5" s="8">
        <f>IF(AND($E5&gt;0,$F5=$K$4),($E5-($E5/(100%+$K$4)/100%)),0)</f>
        <v>0</v>
      </c>
      <c r="L5" s="8">
        <f>IF(AND($E5&gt;0,$F5=$L$4),($E5-($E5/(100%+$L$4)/100%)),0)</f>
        <v>0</v>
      </c>
      <c r="M5" s="14">
        <f>E5-(SUM(G5:L5))-SUM(P5:AA5)</f>
        <v>0</v>
      </c>
      <c r="N5" s="45">
        <v>3000</v>
      </c>
      <c r="O5" s="228" t="str">
        <f>IF(AND(E5&gt;0,N5&gt;0),IF(E5&gt;0,VLOOKUP(N5,Tilinumerot!$A$3:$C$54,3,FALSE),"Ei tilinroa"),"-")</f>
        <v>-</v>
      </c>
      <c r="P5" s="62"/>
      <c r="Q5" s="62"/>
      <c r="R5" s="62">
        <v>0</v>
      </c>
      <c r="S5" s="62">
        <v>0</v>
      </c>
      <c r="T5" s="62">
        <v>0</v>
      </c>
      <c r="U5" s="62"/>
      <c r="V5" s="62"/>
      <c r="W5" s="62">
        <v>0</v>
      </c>
      <c r="X5" s="62">
        <v>0</v>
      </c>
      <c r="Y5" s="62">
        <v>0</v>
      </c>
      <c r="Z5" s="66">
        <v>0</v>
      </c>
      <c r="AA5" s="68">
        <v>0</v>
      </c>
      <c r="AB5" s="15">
        <f>E5-SUM(G5:L5)</f>
        <v>0</v>
      </c>
      <c r="AC5" s="71">
        <f>IF(N5&lt;&gt;"",SUM(P5:Y5),0)</f>
        <v>0</v>
      </c>
      <c r="AD5" t="str">
        <f>IF(SUM(P5:AA5)&lt;M5,"Kirjaus kesken",IF(SUM(P5:AA5,G5:L5)&gt;E5,"Kirjauksessa näppäilyvirhe, yhteisumma ei täsmää",IF(M5&gt;0.1,"Kirjaus kesken","")))</f>
        <v/>
      </c>
    </row>
    <row r="6" spans="1:30" ht="15.75" customHeight="1" thickBot="1" x14ac:dyDescent="0.3">
      <c r="A6" s="225">
        <f>A5+1</f>
        <v>2</v>
      </c>
      <c r="B6" s="18"/>
      <c r="C6" s="19"/>
      <c r="D6" s="20"/>
      <c r="E6" s="62">
        <v>0</v>
      </c>
      <c r="F6" s="255">
        <v>0.255</v>
      </c>
      <c r="G6" s="8">
        <f t="shared" si="0"/>
        <v>0</v>
      </c>
      <c r="H6" s="8">
        <f t="shared" si="1"/>
        <v>0</v>
      </c>
      <c r="I6" s="8">
        <f t="shared" si="2"/>
        <v>0</v>
      </c>
      <c r="J6" s="8">
        <f t="shared" ref="J6:J69" si="3">IF(AND($E6&gt;0,$F6=$J$4),($E6-($E6/(100%+$J$4)/100%)),0)</f>
        <v>0</v>
      </c>
      <c r="K6" s="8">
        <f t="shared" ref="K6:K69" si="4">IF(AND($E6&gt;0,$F6=$K$4),($E6-($E6/(100%+$K$4)/100%)),0)</f>
        <v>0</v>
      </c>
      <c r="L6" s="8">
        <f t="shared" ref="L6:L69" si="5">IF(AND($E6&gt;0,$F6=$L$4),($E6-($E6/(100%+$L$4)/100%)),0)</f>
        <v>0</v>
      </c>
      <c r="M6" s="14">
        <f t="shared" ref="M6:M69" si="6">E6-(SUM(G6:L6))-SUM(P6:AA6)</f>
        <v>0</v>
      </c>
      <c r="N6" s="45"/>
      <c r="O6" s="228" t="str">
        <f>IF(AND(E6&gt;0,N6&gt;0),IF(E6&gt;0,VLOOKUP(N6,Tilinumerot!$A$3:$C$54,3,FALSE),"Ei tilinroa"),"-")</f>
        <v>-</v>
      </c>
      <c r="P6" s="62"/>
      <c r="Q6" s="62"/>
      <c r="R6" s="62"/>
      <c r="S6" s="62"/>
      <c r="T6" s="62"/>
      <c r="U6" s="62"/>
      <c r="V6" s="62"/>
      <c r="W6" s="62"/>
      <c r="X6" s="62"/>
      <c r="Y6" s="62"/>
      <c r="Z6" s="63"/>
      <c r="AA6" s="63"/>
      <c r="AB6" s="15">
        <f t="shared" ref="AB6:AB69" si="7">E6-SUM(G6:L6)</f>
        <v>0</v>
      </c>
      <c r="AC6" s="71">
        <f t="shared" ref="AC6:AC69" si="8">IF(N6&lt;&gt;"",SUM(P6:Y6),0)</f>
        <v>0</v>
      </c>
      <c r="AD6" t="str">
        <f t="shared" ref="AD6:AD69" si="9">IF(SUM(P6:AA6)&lt;M6,"Kirjaus kesken",IF(SUM(P6:AA6,G6:L6)&gt;E6,"Kirjauksessa näppäilyvirhe, yhteisumma ei täsmää",IF(M6&gt;0.1,"Kirjaus kesken","")))</f>
        <v/>
      </c>
    </row>
    <row r="7" spans="1:30" ht="15.75" customHeight="1" thickBot="1" x14ac:dyDescent="0.3">
      <c r="A7" s="225">
        <f t="shared" ref="A7:A70" si="10">A6+1</f>
        <v>3</v>
      </c>
      <c r="B7" s="18"/>
      <c r="C7" s="19"/>
      <c r="D7" s="20"/>
      <c r="E7" s="62">
        <v>0</v>
      </c>
      <c r="F7" s="255">
        <v>0.255</v>
      </c>
      <c r="G7" s="8">
        <f t="shared" si="0"/>
        <v>0</v>
      </c>
      <c r="H7" s="8">
        <f t="shared" si="1"/>
        <v>0</v>
      </c>
      <c r="I7" s="8">
        <f t="shared" si="2"/>
        <v>0</v>
      </c>
      <c r="J7" s="8">
        <f t="shared" si="3"/>
        <v>0</v>
      </c>
      <c r="K7" s="8">
        <f t="shared" si="4"/>
        <v>0</v>
      </c>
      <c r="L7" s="8">
        <f t="shared" si="5"/>
        <v>0</v>
      </c>
      <c r="M7" s="14">
        <f t="shared" si="6"/>
        <v>0</v>
      </c>
      <c r="N7" s="45"/>
      <c r="O7" s="228" t="str">
        <f>IF(AND(E7&gt;0,N7&gt;0),IF(E7&gt;0,VLOOKUP(N7,Tilinumerot!$A$3:$C$54,3,FALSE),"Ei tilinroa"),"-")</f>
        <v>-</v>
      </c>
      <c r="P7" s="62"/>
      <c r="Q7" s="62"/>
      <c r="R7" s="62"/>
      <c r="S7" s="62"/>
      <c r="T7" s="62"/>
      <c r="U7" s="62"/>
      <c r="V7" s="62"/>
      <c r="W7" s="62"/>
      <c r="X7" s="62"/>
      <c r="Y7" s="62"/>
      <c r="Z7" s="63"/>
      <c r="AA7" s="63"/>
      <c r="AB7" s="15">
        <f t="shared" si="7"/>
        <v>0</v>
      </c>
      <c r="AC7" s="71">
        <f>IF(N7&lt;&gt;"",SUM(P7:Y7),0)</f>
        <v>0</v>
      </c>
      <c r="AD7" t="str">
        <f t="shared" si="9"/>
        <v/>
      </c>
    </row>
    <row r="8" spans="1:30" ht="15.75" customHeight="1" thickBot="1" x14ac:dyDescent="0.3">
      <c r="A8" s="225">
        <f t="shared" si="10"/>
        <v>4</v>
      </c>
      <c r="B8" s="18"/>
      <c r="C8" s="19"/>
      <c r="D8" s="20"/>
      <c r="E8" s="62">
        <v>0</v>
      </c>
      <c r="F8" s="255">
        <v>0.255</v>
      </c>
      <c r="G8" s="8">
        <f t="shared" si="0"/>
        <v>0</v>
      </c>
      <c r="H8" s="8">
        <f t="shared" si="1"/>
        <v>0</v>
      </c>
      <c r="I8" s="8">
        <f t="shared" si="2"/>
        <v>0</v>
      </c>
      <c r="J8" s="8">
        <f t="shared" si="3"/>
        <v>0</v>
      </c>
      <c r="K8" s="8">
        <f t="shared" si="4"/>
        <v>0</v>
      </c>
      <c r="L8" s="8">
        <f t="shared" si="5"/>
        <v>0</v>
      </c>
      <c r="M8" s="14">
        <f t="shared" si="6"/>
        <v>0</v>
      </c>
      <c r="N8" s="45"/>
      <c r="O8" s="228" t="str">
        <f>IF(AND(E8&gt;0,N8&gt;0),IF(E8&gt;0,VLOOKUP(N8,Tilinumerot!$A$3:$C$54,3,FALSE),"Ei tilinroa"),"-")</f>
        <v>-</v>
      </c>
      <c r="P8" s="62"/>
      <c r="Q8" s="62"/>
      <c r="R8" s="62"/>
      <c r="S8" s="62"/>
      <c r="T8" s="62"/>
      <c r="U8" s="62"/>
      <c r="V8" s="62"/>
      <c r="W8" s="62"/>
      <c r="X8" s="62"/>
      <c r="Y8" s="62"/>
      <c r="Z8" s="63"/>
      <c r="AA8" s="63"/>
      <c r="AB8" s="15">
        <f t="shared" si="7"/>
        <v>0</v>
      </c>
      <c r="AC8" s="71">
        <f t="shared" si="8"/>
        <v>0</v>
      </c>
      <c r="AD8" t="str">
        <f t="shared" si="9"/>
        <v/>
      </c>
    </row>
    <row r="9" spans="1:30" ht="15.75" customHeight="1" thickBot="1" x14ac:dyDescent="0.3">
      <c r="A9" s="225">
        <f t="shared" si="10"/>
        <v>5</v>
      </c>
      <c r="B9" s="18"/>
      <c r="C9" s="19"/>
      <c r="D9" s="20"/>
      <c r="E9" s="62">
        <v>0</v>
      </c>
      <c r="F9" s="255">
        <v>0.255</v>
      </c>
      <c r="G9" s="8">
        <f t="shared" si="0"/>
        <v>0</v>
      </c>
      <c r="H9" s="8">
        <f t="shared" si="1"/>
        <v>0</v>
      </c>
      <c r="I9" s="8">
        <f t="shared" si="2"/>
        <v>0</v>
      </c>
      <c r="J9" s="8">
        <f t="shared" si="3"/>
        <v>0</v>
      </c>
      <c r="K9" s="8">
        <f t="shared" si="4"/>
        <v>0</v>
      </c>
      <c r="L9" s="8">
        <f t="shared" si="5"/>
        <v>0</v>
      </c>
      <c r="M9" s="14">
        <f t="shared" si="6"/>
        <v>0</v>
      </c>
      <c r="N9" s="45"/>
      <c r="O9" s="228" t="str">
        <f>IF(AND(E9&gt;0,N9&gt;0),IF(E9&gt;0,VLOOKUP(N9,Tilinumerot!$A$3:$C$54,3,FALSE),"Ei tilinroa"),"-")</f>
        <v>-</v>
      </c>
      <c r="P9" s="62"/>
      <c r="Q9" s="62"/>
      <c r="R9" s="62"/>
      <c r="S9" s="62"/>
      <c r="T9" s="62"/>
      <c r="U9" s="62"/>
      <c r="V9" s="62"/>
      <c r="W9" s="62"/>
      <c r="X9" s="62"/>
      <c r="Y9" s="62"/>
      <c r="Z9" s="63"/>
      <c r="AA9" s="63"/>
      <c r="AB9" s="15">
        <f t="shared" si="7"/>
        <v>0</v>
      </c>
      <c r="AC9" s="71">
        <f t="shared" si="8"/>
        <v>0</v>
      </c>
      <c r="AD9" t="str">
        <f t="shared" si="9"/>
        <v/>
      </c>
    </row>
    <row r="10" spans="1:30" ht="15.75" customHeight="1" thickBot="1" x14ac:dyDescent="0.3">
      <c r="A10" s="225">
        <f t="shared" si="10"/>
        <v>6</v>
      </c>
      <c r="B10" s="18"/>
      <c r="C10" s="19"/>
      <c r="D10" s="20"/>
      <c r="E10" s="62">
        <v>0</v>
      </c>
      <c r="F10" s="255">
        <v>0.255</v>
      </c>
      <c r="G10" s="8">
        <f t="shared" si="0"/>
        <v>0</v>
      </c>
      <c r="H10" s="8">
        <f t="shared" si="1"/>
        <v>0</v>
      </c>
      <c r="I10" s="8">
        <f t="shared" si="2"/>
        <v>0</v>
      </c>
      <c r="J10" s="8">
        <f t="shared" si="3"/>
        <v>0</v>
      </c>
      <c r="K10" s="8">
        <f t="shared" si="4"/>
        <v>0</v>
      </c>
      <c r="L10" s="8">
        <f t="shared" si="5"/>
        <v>0</v>
      </c>
      <c r="M10" s="14">
        <f t="shared" si="6"/>
        <v>0</v>
      </c>
      <c r="N10" s="45"/>
      <c r="O10" s="228" t="str">
        <f>IF(AND(E10&gt;0,N10&gt;0),IF(E10&gt;0,VLOOKUP(N10,Tilinumerot!$A$3:$C$54,3,FALSE),"Ei tilinroa"),"-")</f>
        <v>-</v>
      </c>
      <c r="P10" s="62"/>
      <c r="Q10" s="62"/>
      <c r="R10" s="62"/>
      <c r="S10" s="62"/>
      <c r="T10" s="62"/>
      <c r="U10" s="62"/>
      <c r="V10" s="62"/>
      <c r="W10" s="62"/>
      <c r="X10" s="62"/>
      <c r="Y10" s="62"/>
      <c r="Z10" s="63"/>
      <c r="AA10" s="63"/>
      <c r="AB10" s="15">
        <f t="shared" si="7"/>
        <v>0</v>
      </c>
      <c r="AC10" s="71">
        <f t="shared" si="8"/>
        <v>0</v>
      </c>
      <c r="AD10" t="str">
        <f t="shared" si="9"/>
        <v/>
      </c>
    </row>
    <row r="11" spans="1:30" ht="15.75" customHeight="1" thickBot="1" x14ac:dyDescent="0.3">
      <c r="A11" s="225">
        <f t="shared" si="10"/>
        <v>7</v>
      </c>
      <c r="B11" s="18"/>
      <c r="C11" s="19"/>
      <c r="D11" s="20"/>
      <c r="E11" s="62">
        <v>0</v>
      </c>
      <c r="F11" s="255">
        <v>0.255</v>
      </c>
      <c r="G11" s="8">
        <f t="shared" si="0"/>
        <v>0</v>
      </c>
      <c r="H11" s="8">
        <f t="shared" si="1"/>
        <v>0</v>
      </c>
      <c r="I11" s="8">
        <f t="shared" si="2"/>
        <v>0</v>
      </c>
      <c r="J11" s="8">
        <f t="shared" si="3"/>
        <v>0</v>
      </c>
      <c r="K11" s="8">
        <f t="shared" si="4"/>
        <v>0</v>
      </c>
      <c r="L11" s="8">
        <f t="shared" si="5"/>
        <v>0</v>
      </c>
      <c r="M11" s="14">
        <f t="shared" si="6"/>
        <v>0</v>
      </c>
      <c r="N11" s="45"/>
      <c r="O11" s="228" t="str">
        <f>IF(AND(E11&gt;0,N11&gt;0),IF(E11&gt;0,VLOOKUP(N11,Tilinumerot!$A$3:$C$54,3,FALSE),"Ei tilinroa"),"-")</f>
        <v>-</v>
      </c>
      <c r="P11" s="62"/>
      <c r="Q11" s="62"/>
      <c r="R11" s="62"/>
      <c r="S11" s="62"/>
      <c r="T11" s="62"/>
      <c r="U11" s="62"/>
      <c r="V11" s="62"/>
      <c r="W11" s="62"/>
      <c r="X11" s="62"/>
      <c r="Y11" s="62"/>
      <c r="Z11" s="63"/>
      <c r="AA11" s="63"/>
      <c r="AB11" s="15">
        <f t="shared" si="7"/>
        <v>0</v>
      </c>
      <c r="AC11" s="71">
        <f t="shared" si="8"/>
        <v>0</v>
      </c>
      <c r="AD11" t="str">
        <f t="shared" si="9"/>
        <v/>
      </c>
    </row>
    <row r="12" spans="1:30" ht="15.75" customHeight="1" thickBot="1" x14ac:dyDescent="0.3">
      <c r="A12" s="225">
        <f t="shared" si="10"/>
        <v>8</v>
      </c>
      <c r="B12" s="18"/>
      <c r="C12" s="19"/>
      <c r="D12" s="20"/>
      <c r="E12" s="62">
        <v>0</v>
      </c>
      <c r="F12" s="255">
        <v>0.255</v>
      </c>
      <c r="G12" s="8">
        <f t="shared" si="0"/>
        <v>0</v>
      </c>
      <c r="H12" s="8">
        <f t="shared" si="1"/>
        <v>0</v>
      </c>
      <c r="I12" s="8">
        <f t="shared" si="2"/>
        <v>0</v>
      </c>
      <c r="J12" s="8">
        <f t="shared" si="3"/>
        <v>0</v>
      </c>
      <c r="K12" s="8">
        <f t="shared" si="4"/>
        <v>0</v>
      </c>
      <c r="L12" s="8">
        <f t="shared" si="5"/>
        <v>0</v>
      </c>
      <c r="M12" s="14">
        <f t="shared" si="6"/>
        <v>0</v>
      </c>
      <c r="N12" s="45"/>
      <c r="O12" s="228" t="str">
        <f>IF(AND(E12&gt;0,N12&gt;0),IF(E12&gt;0,VLOOKUP(N12,Tilinumerot!$A$3:$C$54,3,FALSE),"Ei tilinroa"),"-")</f>
        <v>-</v>
      </c>
      <c r="P12" s="62"/>
      <c r="Q12" s="62"/>
      <c r="R12" s="62"/>
      <c r="S12" s="62"/>
      <c r="T12" s="62"/>
      <c r="U12" s="62"/>
      <c r="V12" s="62"/>
      <c r="W12" s="62"/>
      <c r="X12" s="62"/>
      <c r="Y12" s="62"/>
      <c r="Z12" s="63"/>
      <c r="AA12" s="63"/>
      <c r="AB12" s="15">
        <f t="shared" si="7"/>
        <v>0</v>
      </c>
      <c r="AC12" s="71">
        <f t="shared" si="8"/>
        <v>0</v>
      </c>
      <c r="AD12" t="str">
        <f t="shared" si="9"/>
        <v/>
      </c>
    </row>
    <row r="13" spans="1:30" ht="15.75" customHeight="1" thickBot="1" x14ac:dyDescent="0.3">
      <c r="A13" s="225">
        <f t="shared" si="10"/>
        <v>9</v>
      </c>
      <c r="B13" s="18"/>
      <c r="C13" s="19"/>
      <c r="D13" s="20"/>
      <c r="E13" s="62">
        <v>0</v>
      </c>
      <c r="F13" s="255">
        <v>0.255</v>
      </c>
      <c r="G13" s="8">
        <f t="shared" si="0"/>
        <v>0</v>
      </c>
      <c r="H13" s="8">
        <f t="shared" si="1"/>
        <v>0</v>
      </c>
      <c r="I13" s="8">
        <f t="shared" si="2"/>
        <v>0</v>
      </c>
      <c r="J13" s="8">
        <f t="shared" si="3"/>
        <v>0</v>
      </c>
      <c r="K13" s="8">
        <f t="shared" si="4"/>
        <v>0</v>
      </c>
      <c r="L13" s="8">
        <f t="shared" si="5"/>
        <v>0</v>
      </c>
      <c r="M13" s="14">
        <f t="shared" si="6"/>
        <v>0</v>
      </c>
      <c r="N13" s="45"/>
      <c r="O13" s="228" t="str">
        <f>IF(AND(E13&gt;0,N13&gt;0),IF(E13&gt;0,VLOOKUP(N13,Tilinumerot!$A$3:$C$54,3,FALSE),"Ei tilinroa"),"-")</f>
        <v>-</v>
      </c>
      <c r="P13" s="62"/>
      <c r="Q13" s="62"/>
      <c r="R13" s="62"/>
      <c r="S13" s="62"/>
      <c r="T13" s="62"/>
      <c r="U13" s="62"/>
      <c r="V13" s="62"/>
      <c r="W13" s="62"/>
      <c r="X13" s="62"/>
      <c r="Y13" s="62"/>
      <c r="Z13" s="63"/>
      <c r="AA13" s="63"/>
      <c r="AB13" s="15">
        <f t="shared" si="7"/>
        <v>0</v>
      </c>
      <c r="AC13" s="71">
        <f t="shared" si="8"/>
        <v>0</v>
      </c>
      <c r="AD13" t="str">
        <f t="shared" si="9"/>
        <v/>
      </c>
    </row>
    <row r="14" spans="1:30" ht="15.75" customHeight="1" thickBot="1" x14ac:dyDescent="0.3">
      <c r="A14" s="225">
        <f t="shared" si="10"/>
        <v>10</v>
      </c>
      <c r="B14" s="18"/>
      <c r="C14" s="19"/>
      <c r="D14" s="20"/>
      <c r="E14" s="62">
        <v>0</v>
      </c>
      <c r="F14" s="255">
        <v>0.255</v>
      </c>
      <c r="G14" s="8">
        <f t="shared" si="0"/>
        <v>0</v>
      </c>
      <c r="H14" s="8">
        <f t="shared" si="1"/>
        <v>0</v>
      </c>
      <c r="I14" s="8">
        <f t="shared" si="2"/>
        <v>0</v>
      </c>
      <c r="J14" s="8">
        <f t="shared" si="3"/>
        <v>0</v>
      </c>
      <c r="K14" s="8">
        <f t="shared" si="4"/>
        <v>0</v>
      </c>
      <c r="L14" s="8">
        <f t="shared" si="5"/>
        <v>0</v>
      </c>
      <c r="M14" s="14">
        <f t="shared" si="6"/>
        <v>0</v>
      </c>
      <c r="N14" s="45"/>
      <c r="O14" s="228" t="str">
        <f>IF(AND(E14&gt;0,N14&gt;0),IF(E14&gt;0,VLOOKUP(N14,Tilinumerot!$A$3:$C$54,3,FALSE),"Ei tilinroa"),"-")</f>
        <v>-</v>
      </c>
      <c r="P14" s="62"/>
      <c r="Q14" s="62"/>
      <c r="R14" s="62"/>
      <c r="S14" s="62"/>
      <c r="T14" s="62"/>
      <c r="U14" s="62"/>
      <c r="V14" s="62"/>
      <c r="W14" s="62"/>
      <c r="X14" s="62"/>
      <c r="Y14" s="62"/>
      <c r="Z14" s="63"/>
      <c r="AA14" s="63"/>
      <c r="AB14" s="15">
        <f t="shared" si="7"/>
        <v>0</v>
      </c>
      <c r="AC14" s="71">
        <f t="shared" si="8"/>
        <v>0</v>
      </c>
      <c r="AD14" t="str">
        <f t="shared" si="9"/>
        <v/>
      </c>
    </row>
    <row r="15" spans="1:30" ht="15.75" customHeight="1" thickBot="1" x14ac:dyDescent="0.3">
      <c r="A15" s="225">
        <f t="shared" si="10"/>
        <v>11</v>
      </c>
      <c r="B15" s="18"/>
      <c r="C15" s="19"/>
      <c r="D15" s="20"/>
      <c r="E15" s="62">
        <v>0</v>
      </c>
      <c r="F15" s="255">
        <v>0.255</v>
      </c>
      <c r="G15" s="8">
        <f t="shared" si="0"/>
        <v>0</v>
      </c>
      <c r="H15" s="8">
        <f t="shared" si="1"/>
        <v>0</v>
      </c>
      <c r="I15" s="8">
        <f t="shared" si="2"/>
        <v>0</v>
      </c>
      <c r="J15" s="8">
        <f t="shared" si="3"/>
        <v>0</v>
      </c>
      <c r="K15" s="8">
        <f t="shared" si="4"/>
        <v>0</v>
      </c>
      <c r="L15" s="8">
        <f t="shared" si="5"/>
        <v>0</v>
      </c>
      <c r="M15" s="14">
        <f t="shared" si="6"/>
        <v>0</v>
      </c>
      <c r="N15" s="45"/>
      <c r="O15" s="228" t="str">
        <f>IF(AND(E15&gt;0,N15&gt;0),IF(E15&gt;0,VLOOKUP(N15,Tilinumerot!$A$3:$C$54,3,FALSE),"Ei tilinroa"),"-")</f>
        <v>-</v>
      </c>
      <c r="P15" s="62"/>
      <c r="Q15" s="62"/>
      <c r="R15" s="62"/>
      <c r="S15" s="62"/>
      <c r="T15" s="62"/>
      <c r="U15" s="62"/>
      <c r="V15" s="62"/>
      <c r="W15" s="62"/>
      <c r="X15" s="62"/>
      <c r="Y15" s="62"/>
      <c r="Z15" s="63"/>
      <c r="AA15" s="63">
        <v>0</v>
      </c>
      <c r="AB15" s="15">
        <f t="shared" si="7"/>
        <v>0</v>
      </c>
      <c r="AC15" s="71">
        <f t="shared" si="8"/>
        <v>0</v>
      </c>
      <c r="AD15" t="str">
        <f t="shared" si="9"/>
        <v/>
      </c>
    </row>
    <row r="16" spans="1:30" ht="15.75" customHeight="1" thickBot="1" x14ac:dyDescent="0.3">
      <c r="A16" s="225">
        <f t="shared" si="10"/>
        <v>12</v>
      </c>
      <c r="B16" s="18"/>
      <c r="C16" s="19"/>
      <c r="D16" s="20"/>
      <c r="E16" s="62">
        <v>0</v>
      </c>
      <c r="F16" s="255">
        <v>0.255</v>
      </c>
      <c r="G16" s="8">
        <f t="shared" si="0"/>
        <v>0</v>
      </c>
      <c r="H16" s="8">
        <f t="shared" si="1"/>
        <v>0</v>
      </c>
      <c r="I16" s="8">
        <f t="shared" si="2"/>
        <v>0</v>
      </c>
      <c r="J16" s="8">
        <f t="shared" si="3"/>
        <v>0</v>
      </c>
      <c r="K16" s="8">
        <f t="shared" si="4"/>
        <v>0</v>
      </c>
      <c r="L16" s="8">
        <f t="shared" si="5"/>
        <v>0</v>
      </c>
      <c r="M16" s="14">
        <f t="shared" si="6"/>
        <v>0</v>
      </c>
      <c r="N16" s="45"/>
      <c r="O16" s="228" t="str">
        <f>IF(AND(E16&gt;0,N16&gt;0),IF(E16&gt;0,VLOOKUP(N16,Tilinumerot!$A$3:$C$54,3,FALSE),"Ei tilinroa"),"-")</f>
        <v>-</v>
      </c>
      <c r="P16" s="62"/>
      <c r="Q16" s="62"/>
      <c r="R16" s="62"/>
      <c r="S16" s="62"/>
      <c r="T16" s="62"/>
      <c r="U16" s="62"/>
      <c r="V16" s="62"/>
      <c r="W16" s="62"/>
      <c r="X16" s="62"/>
      <c r="Y16" s="62"/>
      <c r="Z16" s="63"/>
      <c r="AA16" s="63"/>
      <c r="AB16" s="15">
        <f t="shared" si="7"/>
        <v>0</v>
      </c>
      <c r="AC16" s="71">
        <f t="shared" si="8"/>
        <v>0</v>
      </c>
      <c r="AD16" t="str">
        <f t="shared" si="9"/>
        <v/>
      </c>
    </row>
    <row r="17" spans="1:30" ht="15.75" customHeight="1" thickBot="1" x14ac:dyDescent="0.3">
      <c r="A17" s="225">
        <f t="shared" si="10"/>
        <v>13</v>
      </c>
      <c r="B17" s="18"/>
      <c r="C17" s="19"/>
      <c r="D17" s="20"/>
      <c r="E17" s="62">
        <v>0</v>
      </c>
      <c r="F17" s="255">
        <v>0.255</v>
      </c>
      <c r="G17" s="8">
        <f t="shared" si="0"/>
        <v>0</v>
      </c>
      <c r="H17" s="8">
        <f t="shared" si="1"/>
        <v>0</v>
      </c>
      <c r="I17" s="8">
        <f t="shared" si="2"/>
        <v>0</v>
      </c>
      <c r="J17" s="8">
        <f t="shared" si="3"/>
        <v>0</v>
      </c>
      <c r="K17" s="8">
        <f t="shared" si="4"/>
        <v>0</v>
      </c>
      <c r="L17" s="8">
        <f t="shared" si="5"/>
        <v>0</v>
      </c>
      <c r="M17" s="14">
        <f t="shared" si="6"/>
        <v>0</v>
      </c>
      <c r="N17" s="45"/>
      <c r="O17" s="228" t="str">
        <f>IF(AND(E17&gt;0,N17&gt;0),IF(E17&gt;0,VLOOKUP(N17,Tilinumerot!$A$3:$C$54,3,FALSE),"Ei tilinroa"),"-")</f>
        <v>-</v>
      </c>
      <c r="P17" s="62"/>
      <c r="Q17" s="62"/>
      <c r="R17" s="62"/>
      <c r="S17" s="62"/>
      <c r="T17" s="62"/>
      <c r="U17" s="62"/>
      <c r="V17" s="62"/>
      <c r="W17" s="62"/>
      <c r="X17" s="62"/>
      <c r="Y17" s="62"/>
      <c r="Z17" s="63"/>
      <c r="AA17" s="63"/>
      <c r="AB17" s="15">
        <f t="shared" si="7"/>
        <v>0</v>
      </c>
      <c r="AC17" s="71">
        <f t="shared" si="8"/>
        <v>0</v>
      </c>
      <c r="AD17" t="str">
        <f t="shared" si="9"/>
        <v/>
      </c>
    </row>
    <row r="18" spans="1:30" ht="15.75" customHeight="1" thickBot="1" x14ac:dyDescent="0.3">
      <c r="A18" s="225">
        <f t="shared" si="10"/>
        <v>14</v>
      </c>
      <c r="B18" s="18"/>
      <c r="C18" s="19"/>
      <c r="D18" s="20"/>
      <c r="E18" s="62">
        <v>0</v>
      </c>
      <c r="F18" s="255">
        <v>0.255</v>
      </c>
      <c r="G18" s="8">
        <f t="shared" si="0"/>
        <v>0</v>
      </c>
      <c r="H18" s="8">
        <f t="shared" si="1"/>
        <v>0</v>
      </c>
      <c r="I18" s="8">
        <f t="shared" si="2"/>
        <v>0</v>
      </c>
      <c r="J18" s="8">
        <f t="shared" si="3"/>
        <v>0</v>
      </c>
      <c r="K18" s="8">
        <f t="shared" si="4"/>
        <v>0</v>
      </c>
      <c r="L18" s="8">
        <f t="shared" si="5"/>
        <v>0</v>
      </c>
      <c r="M18" s="14">
        <f t="shared" si="6"/>
        <v>0</v>
      </c>
      <c r="N18" s="45"/>
      <c r="O18" s="228" t="str">
        <f>IF(AND(E18&gt;0,N18&gt;0),IF(E18&gt;0,VLOOKUP(N18,Tilinumerot!$A$3:$C$54,3,FALSE),"Ei tilinroa"),"-")</f>
        <v>-</v>
      </c>
      <c r="P18" s="62"/>
      <c r="Q18" s="62"/>
      <c r="R18" s="62"/>
      <c r="S18" s="62"/>
      <c r="T18" s="62"/>
      <c r="U18" s="62"/>
      <c r="V18" s="62"/>
      <c r="W18" s="62"/>
      <c r="X18" s="62"/>
      <c r="Y18" s="62"/>
      <c r="Z18" s="63"/>
      <c r="AA18" s="63"/>
      <c r="AB18" s="15">
        <f t="shared" si="7"/>
        <v>0</v>
      </c>
      <c r="AC18" s="71">
        <f t="shared" si="8"/>
        <v>0</v>
      </c>
      <c r="AD18" t="str">
        <f t="shared" si="9"/>
        <v/>
      </c>
    </row>
    <row r="19" spans="1:30" ht="15.75" customHeight="1" thickBot="1" x14ac:dyDescent="0.3">
      <c r="A19" s="225">
        <f t="shared" si="10"/>
        <v>15</v>
      </c>
      <c r="B19" s="18"/>
      <c r="C19" s="19"/>
      <c r="D19" s="20"/>
      <c r="E19" s="62">
        <v>0</v>
      </c>
      <c r="F19" s="255">
        <v>0.255</v>
      </c>
      <c r="G19" s="8">
        <f t="shared" si="0"/>
        <v>0</v>
      </c>
      <c r="H19" s="8">
        <f t="shared" si="1"/>
        <v>0</v>
      </c>
      <c r="I19" s="8">
        <f t="shared" si="2"/>
        <v>0</v>
      </c>
      <c r="J19" s="8">
        <f t="shared" si="3"/>
        <v>0</v>
      </c>
      <c r="K19" s="8">
        <f t="shared" si="4"/>
        <v>0</v>
      </c>
      <c r="L19" s="8">
        <f t="shared" si="5"/>
        <v>0</v>
      </c>
      <c r="M19" s="14">
        <f t="shared" si="6"/>
        <v>0</v>
      </c>
      <c r="N19" s="45"/>
      <c r="O19" s="228" t="str">
        <f>IF(AND(E19&gt;0,N19&gt;0),IF(E19&gt;0,VLOOKUP(N19,Tilinumerot!$A$3:$C$54,3,FALSE),"Ei tilinroa"),"-")</f>
        <v>-</v>
      </c>
      <c r="P19" s="62"/>
      <c r="Q19" s="62"/>
      <c r="R19" s="62"/>
      <c r="S19" s="62"/>
      <c r="T19" s="62"/>
      <c r="U19" s="62"/>
      <c r="V19" s="62"/>
      <c r="W19" s="62"/>
      <c r="X19" s="62"/>
      <c r="Y19" s="62"/>
      <c r="Z19" s="63"/>
      <c r="AA19" s="63"/>
      <c r="AB19" s="15">
        <f t="shared" si="7"/>
        <v>0</v>
      </c>
      <c r="AC19" s="71">
        <f t="shared" si="8"/>
        <v>0</v>
      </c>
      <c r="AD19" t="str">
        <f t="shared" si="9"/>
        <v/>
      </c>
    </row>
    <row r="20" spans="1:30" ht="15.75" customHeight="1" thickBot="1" x14ac:dyDescent="0.3">
      <c r="A20" s="225">
        <f t="shared" si="10"/>
        <v>16</v>
      </c>
      <c r="B20" s="18"/>
      <c r="C20" s="19"/>
      <c r="D20" s="20"/>
      <c r="E20" s="62">
        <v>0</v>
      </c>
      <c r="F20" s="255">
        <v>0.255</v>
      </c>
      <c r="G20" s="8">
        <f t="shared" si="0"/>
        <v>0</v>
      </c>
      <c r="H20" s="8">
        <f t="shared" si="1"/>
        <v>0</v>
      </c>
      <c r="I20" s="8">
        <f t="shared" si="2"/>
        <v>0</v>
      </c>
      <c r="J20" s="8">
        <f t="shared" si="3"/>
        <v>0</v>
      </c>
      <c r="K20" s="8">
        <f t="shared" si="4"/>
        <v>0</v>
      </c>
      <c r="L20" s="8">
        <f t="shared" si="5"/>
        <v>0</v>
      </c>
      <c r="M20" s="14">
        <f t="shared" si="6"/>
        <v>0</v>
      </c>
      <c r="N20" s="45"/>
      <c r="O20" s="228" t="str">
        <f>IF(AND(E20&gt;0,N20&gt;0),IF(E20&gt;0,VLOOKUP(N20,Tilinumerot!$A$3:$C$54,3,FALSE),"Ei tilinroa"),"-")</f>
        <v>-</v>
      </c>
      <c r="P20" s="62"/>
      <c r="Q20" s="62"/>
      <c r="R20" s="62"/>
      <c r="S20" s="62"/>
      <c r="T20" s="62"/>
      <c r="U20" s="62"/>
      <c r="V20" s="62"/>
      <c r="W20" s="62"/>
      <c r="X20" s="62"/>
      <c r="Y20" s="62"/>
      <c r="Z20" s="63"/>
      <c r="AA20" s="63"/>
      <c r="AB20" s="15">
        <f t="shared" si="7"/>
        <v>0</v>
      </c>
      <c r="AC20" s="71">
        <f t="shared" si="8"/>
        <v>0</v>
      </c>
      <c r="AD20" t="str">
        <f t="shared" si="9"/>
        <v/>
      </c>
    </row>
    <row r="21" spans="1:30" ht="15.75" customHeight="1" thickBot="1" x14ac:dyDescent="0.3">
      <c r="A21" s="225">
        <f t="shared" si="10"/>
        <v>17</v>
      </c>
      <c r="B21" s="18"/>
      <c r="C21" s="19"/>
      <c r="D21" s="20"/>
      <c r="E21" s="62">
        <v>0</v>
      </c>
      <c r="F21" s="255">
        <v>0.255</v>
      </c>
      <c r="G21" s="8">
        <f t="shared" si="0"/>
        <v>0</v>
      </c>
      <c r="H21" s="8">
        <f t="shared" si="1"/>
        <v>0</v>
      </c>
      <c r="I21" s="8">
        <f t="shared" si="2"/>
        <v>0</v>
      </c>
      <c r="J21" s="8">
        <f t="shared" si="3"/>
        <v>0</v>
      </c>
      <c r="K21" s="8">
        <f t="shared" si="4"/>
        <v>0</v>
      </c>
      <c r="L21" s="8">
        <f t="shared" si="5"/>
        <v>0</v>
      </c>
      <c r="M21" s="14">
        <f t="shared" si="6"/>
        <v>0</v>
      </c>
      <c r="N21" s="45"/>
      <c r="O21" s="228" t="str">
        <f>IF(AND(E21&gt;0,N21&gt;0),IF(E21&gt;0,VLOOKUP(N21,Tilinumerot!$A$3:$C$54,3,FALSE),"Ei tilinroa"),"-")</f>
        <v>-</v>
      </c>
      <c r="P21" s="62"/>
      <c r="Q21" s="62"/>
      <c r="R21" s="62"/>
      <c r="S21" s="62"/>
      <c r="T21" s="62"/>
      <c r="U21" s="62"/>
      <c r="V21" s="62"/>
      <c r="W21" s="62"/>
      <c r="X21" s="62"/>
      <c r="Y21" s="62"/>
      <c r="Z21" s="63"/>
      <c r="AA21" s="63"/>
      <c r="AB21" s="15">
        <f t="shared" si="7"/>
        <v>0</v>
      </c>
      <c r="AC21" s="71">
        <f t="shared" si="8"/>
        <v>0</v>
      </c>
      <c r="AD21" t="str">
        <f t="shared" si="9"/>
        <v/>
      </c>
    </row>
    <row r="22" spans="1:30" ht="15.75" customHeight="1" thickBot="1" x14ac:dyDescent="0.3">
      <c r="A22" s="225">
        <f t="shared" si="10"/>
        <v>18</v>
      </c>
      <c r="B22" s="18"/>
      <c r="C22" s="19"/>
      <c r="D22" s="20"/>
      <c r="E22" s="62">
        <v>0</v>
      </c>
      <c r="F22" s="255">
        <v>0.255</v>
      </c>
      <c r="G22" s="8">
        <f t="shared" si="0"/>
        <v>0</v>
      </c>
      <c r="H22" s="8">
        <f t="shared" si="1"/>
        <v>0</v>
      </c>
      <c r="I22" s="8">
        <f t="shared" si="2"/>
        <v>0</v>
      </c>
      <c r="J22" s="8">
        <f t="shared" si="3"/>
        <v>0</v>
      </c>
      <c r="K22" s="8">
        <f t="shared" si="4"/>
        <v>0</v>
      </c>
      <c r="L22" s="8">
        <f t="shared" si="5"/>
        <v>0</v>
      </c>
      <c r="M22" s="14">
        <f t="shared" si="6"/>
        <v>0</v>
      </c>
      <c r="N22" s="45"/>
      <c r="O22" s="228" t="str">
        <f>IF(AND(E22&gt;0,N22&gt;0),IF(E22&gt;0,VLOOKUP(N22,Tilinumerot!$A$3:$C$54,3,FALSE),"Ei tilinroa"),"-")</f>
        <v>-</v>
      </c>
      <c r="P22" s="62"/>
      <c r="Q22" s="62"/>
      <c r="R22" s="62"/>
      <c r="S22" s="62"/>
      <c r="T22" s="62"/>
      <c r="U22" s="62"/>
      <c r="V22" s="62"/>
      <c r="W22" s="62"/>
      <c r="X22" s="62"/>
      <c r="Y22" s="62"/>
      <c r="Z22" s="63"/>
      <c r="AA22" s="63"/>
      <c r="AB22" s="15">
        <f t="shared" si="7"/>
        <v>0</v>
      </c>
      <c r="AC22" s="71">
        <f t="shared" si="8"/>
        <v>0</v>
      </c>
      <c r="AD22" t="str">
        <f t="shared" si="9"/>
        <v/>
      </c>
    </row>
    <row r="23" spans="1:30" ht="15.75" customHeight="1" thickBot="1" x14ac:dyDescent="0.3">
      <c r="A23" s="225">
        <f t="shared" si="10"/>
        <v>19</v>
      </c>
      <c r="B23" s="18"/>
      <c r="C23" s="19"/>
      <c r="D23" s="20"/>
      <c r="E23" s="62">
        <v>0</v>
      </c>
      <c r="F23" s="255">
        <v>0.255</v>
      </c>
      <c r="G23" s="8">
        <f t="shared" si="0"/>
        <v>0</v>
      </c>
      <c r="H23" s="8">
        <f t="shared" si="1"/>
        <v>0</v>
      </c>
      <c r="I23" s="8">
        <f t="shared" si="2"/>
        <v>0</v>
      </c>
      <c r="J23" s="8">
        <f t="shared" si="3"/>
        <v>0</v>
      </c>
      <c r="K23" s="8">
        <f t="shared" si="4"/>
        <v>0</v>
      </c>
      <c r="L23" s="8">
        <f t="shared" si="5"/>
        <v>0</v>
      </c>
      <c r="M23" s="14">
        <f t="shared" si="6"/>
        <v>0</v>
      </c>
      <c r="N23" s="45"/>
      <c r="O23" s="228" t="str">
        <f>IF(AND(E23&gt;0,N23&gt;0),IF(E23&gt;0,VLOOKUP(N23,Tilinumerot!$A$3:$C$54,3,FALSE),"Ei tilinroa"),"-")</f>
        <v>-</v>
      </c>
      <c r="P23" s="62"/>
      <c r="Q23" s="62"/>
      <c r="R23" s="62"/>
      <c r="S23" s="62"/>
      <c r="T23" s="62"/>
      <c r="U23" s="62"/>
      <c r="V23" s="62"/>
      <c r="W23" s="62"/>
      <c r="X23" s="62"/>
      <c r="Y23" s="62"/>
      <c r="Z23" s="63"/>
      <c r="AA23" s="63"/>
      <c r="AB23" s="15">
        <f t="shared" si="7"/>
        <v>0</v>
      </c>
      <c r="AC23" s="71">
        <f t="shared" si="8"/>
        <v>0</v>
      </c>
      <c r="AD23" t="str">
        <f t="shared" si="9"/>
        <v/>
      </c>
    </row>
    <row r="24" spans="1:30" ht="15.75" customHeight="1" thickBot="1" x14ac:dyDescent="0.3">
      <c r="A24" s="225">
        <f t="shared" si="10"/>
        <v>20</v>
      </c>
      <c r="B24" s="18"/>
      <c r="C24" s="19"/>
      <c r="D24" s="20"/>
      <c r="E24" s="62">
        <v>0</v>
      </c>
      <c r="F24" s="255">
        <v>0.255</v>
      </c>
      <c r="G24" s="8">
        <f t="shared" si="0"/>
        <v>0</v>
      </c>
      <c r="H24" s="8">
        <f t="shared" si="1"/>
        <v>0</v>
      </c>
      <c r="I24" s="8">
        <f t="shared" si="2"/>
        <v>0</v>
      </c>
      <c r="J24" s="8">
        <f t="shared" si="3"/>
        <v>0</v>
      </c>
      <c r="K24" s="8">
        <f t="shared" si="4"/>
        <v>0</v>
      </c>
      <c r="L24" s="8">
        <f t="shared" si="5"/>
        <v>0</v>
      </c>
      <c r="M24" s="14">
        <f t="shared" si="6"/>
        <v>0</v>
      </c>
      <c r="N24" s="45"/>
      <c r="O24" s="228" t="str">
        <f>IF(AND(E24&gt;0,N24&gt;0),IF(E24&gt;0,VLOOKUP(N24,Tilinumerot!$A$3:$C$54,3,FALSE),"Ei tilinroa"),"-")</f>
        <v>-</v>
      </c>
      <c r="P24" s="62"/>
      <c r="Q24" s="62"/>
      <c r="R24" s="62"/>
      <c r="S24" s="62"/>
      <c r="T24" s="62"/>
      <c r="U24" s="62"/>
      <c r="V24" s="62"/>
      <c r="W24" s="62"/>
      <c r="X24" s="62"/>
      <c r="Y24" s="62"/>
      <c r="Z24" s="63"/>
      <c r="AA24" s="63"/>
      <c r="AB24" s="15">
        <f t="shared" si="7"/>
        <v>0</v>
      </c>
      <c r="AC24" s="71">
        <f t="shared" si="8"/>
        <v>0</v>
      </c>
      <c r="AD24" t="str">
        <f t="shared" si="9"/>
        <v/>
      </c>
    </row>
    <row r="25" spans="1:30" ht="15.75" thickBot="1" x14ac:dyDescent="0.3">
      <c r="A25" s="225">
        <f t="shared" si="10"/>
        <v>21</v>
      </c>
      <c r="B25" s="18"/>
      <c r="C25" s="19"/>
      <c r="D25" s="20"/>
      <c r="E25" s="62">
        <v>0</v>
      </c>
      <c r="F25" s="255">
        <v>0.255</v>
      </c>
      <c r="G25" s="8">
        <f t="shared" si="0"/>
        <v>0</v>
      </c>
      <c r="H25" s="8">
        <f t="shared" si="1"/>
        <v>0</v>
      </c>
      <c r="I25" s="8">
        <f t="shared" si="2"/>
        <v>0</v>
      </c>
      <c r="J25" s="8">
        <f t="shared" si="3"/>
        <v>0</v>
      </c>
      <c r="K25" s="8">
        <f t="shared" si="4"/>
        <v>0</v>
      </c>
      <c r="L25" s="8">
        <f t="shared" si="5"/>
        <v>0</v>
      </c>
      <c r="M25" s="14">
        <f t="shared" si="6"/>
        <v>0</v>
      </c>
      <c r="N25" s="45"/>
      <c r="O25" s="228" t="str">
        <f>IF(AND(E25&gt;0,N25&gt;0),IF(E25&gt;0,VLOOKUP(N25,Tilinumerot!$A$3:$C$54,3,FALSE),"Ei tilinroa"),"-")</f>
        <v>-</v>
      </c>
      <c r="P25" s="62"/>
      <c r="Q25" s="62"/>
      <c r="R25" s="62"/>
      <c r="S25" s="62"/>
      <c r="T25" s="62"/>
      <c r="U25" s="62"/>
      <c r="V25" s="62"/>
      <c r="W25" s="62"/>
      <c r="X25" s="62"/>
      <c r="Y25" s="62"/>
      <c r="Z25" s="63"/>
      <c r="AA25" s="63"/>
      <c r="AB25" s="15">
        <f t="shared" si="7"/>
        <v>0</v>
      </c>
      <c r="AC25" s="71">
        <f t="shared" si="8"/>
        <v>0</v>
      </c>
      <c r="AD25" t="str">
        <f t="shared" si="9"/>
        <v/>
      </c>
    </row>
    <row r="26" spans="1:30" ht="15.75" thickBot="1" x14ac:dyDescent="0.3">
      <c r="A26" s="225">
        <f t="shared" si="10"/>
        <v>22</v>
      </c>
      <c r="B26" s="18"/>
      <c r="C26" s="19"/>
      <c r="D26" s="20"/>
      <c r="E26" s="62">
        <v>0</v>
      </c>
      <c r="F26" s="255">
        <v>0.255</v>
      </c>
      <c r="G26" s="8">
        <f t="shared" si="0"/>
        <v>0</v>
      </c>
      <c r="H26" s="8">
        <f t="shared" si="1"/>
        <v>0</v>
      </c>
      <c r="I26" s="8">
        <f t="shared" si="2"/>
        <v>0</v>
      </c>
      <c r="J26" s="8">
        <f t="shared" si="3"/>
        <v>0</v>
      </c>
      <c r="K26" s="8">
        <f t="shared" si="4"/>
        <v>0</v>
      </c>
      <c r="L26" s="8">
        <f t="shared" si="5"/>
        <v>0</v>
      </c>
      <c r="M26" s="14">
        <f t="shared" si="6"/>
        <v>0</v>
      </c>
      <c r="N26" s="45"/>
      <c r="O26" s="228" t="str">
        <f>IF(AND(E26&gt;0,N26&gt;0),IF(E26&gt;0,VLOOKUP(N26,Tilinumerot!$A$3:$C$54,3,FALSE),"Ei tilinroa"),"-")</f>
        <v>-</v>
      </c>
      <c r="P26" s="62"/>
      <c r="Q26" s="62"/>
      <c r="R26" s="62"/>
      <c r="S26" s="62"/>
      <c r="T26" s="62"/>
      <c r="U26" s="62"/>
      <c r="V26" s="62"/>
      <c r="W26" s="62"/>
      <c r="X26" s="62"/>
      <c r="Y26" s="62"/>
      <c r="Z26" s="63"/>
      <c r="AA26" s="63"/>
      <c r="AB26" s="15">
        <f t="shared" si="7"/>
        <v>0</v>
      </c>
      <c r="AC26" s="71">
        <f t="shared" si="8"/>
        <v>0</v>
      </c>
      <c r="AD26" t="str">
        <f t="shared" si="9"/>
        <v/>
      </c>
    </row>
    <row r="27" spans="1:30" ht="15.75" thickBot="1" x14ac:dyDescent="0.3">
      <c r="A27" s="225">
        <f t="shared" si="10"/>
        <v>23</v>
      </c>
      <c r="B27" s="18"/>
      <c r="C27" s="19"/>
      <c r="D27" s="20"/>
      <c r="E27" s="62">
        <v>0</v>
      </c>
      <c r="F27" s="255">
        <v>0.255</v>
      </c>
      <c r="G27" s="8">
        <f t="shared" si="0"/>
        <v>0</v>
      </c>
      <c r="H27" s="8">
        <f t="shared" si="1"/>
        <v>0</v>
      </c>
      <c r="I27" s="8">
        <f t="shared" si="2"/>
        <v>0</v>
      </c>
      <c r="J27" s="8">
        <f t="shared" si="3"/>
        <v>0</v>
      </c>
      <c r="K27" s="8">
        <f t="shared" si="4"/>
        <v>0</v>
      </c>
      <c r="L27" s="8">
        <f t="shared" si="5"/>
        <v>0</v>
      </c>
      <c r="M27" s="14">
        <f t="shared" si="6"/>
        <v>0</v>
      </c>
      <c r="N27" s="45"/>
      <c r="O27" s="228" t="str">
        <f>IF(AND(E27&gt;0,N27&gt;0),IF(E27&gt;0,VLOOKUP(N27,Tilinumerot!$A$3:$C$54,3,FALSE),"Ei tilinroa"),"-")</f>
        <v>-</v>
      </c>
      <c r="P27" s="62"/>
      <c r="Q27" s="62"/>
      <c r="R27" s="62"/>
      <c r="S27" s="62"/>
      <c r="T27" s="62"/>
      <c r="U27" s="62"/>
      <c r="V27" s="62"/>
      <c r="W27" s="62"/>
      <c r="X27" s="62"/>
      <c r="Y27" s="62"/>
      <c r="Z27" s="63"/>
      <c r="AA27" s="63"/>
      <c r="AB27" s="15">
        <f t="shared" si="7"/>
        <v>0</v>
      </c>
      <c r="AC27" s="71">
        <f t="shared" si="8"/>
        <v>0</v>
      </c>
      <c r="AD27" t="str">
        <f t="shared" si="9"/>
        <v/>
      </c>
    </row>
    <row r="28" spans="1:30" ht="15.75" thickBot="1" x14ac:dyDescent="0.3">
      <c r="A28" s="225">
        <f t="shared" si="10"/>
        <v>24</v>
      </c>
      <c r="B28" s="18"/>
      <c r="C28" s="19"/>
      <c r="D28" s="20"/>
      <c r="E28" s="62">
        <v>0</v>
      </c>
      <c r="F28" s="255">
        <v>0.255</v>
      </c>
      <c r="G28" s="8">
        <f t="shared" si="0"/>
        <v>0</v>
      </c>
      <c r="H28" s="8">
        <f t="shared" si="1"/>
        <v>0</v>
      </c>
      <c r="I28" s="8">
        <f t="shared" si="2"/>
        <v>0</v>
      </c>
      <c r="J28" s="8">
        <f t="shared" si="3"/>
        <v>0</v>
      </c>
      <c r="K28" s="8">
        <f t="shared" si="4"/>
        <v>0</v>
      </c>
      <c r="L28" s="8">
        <f t="shared" si="5"/>
        <v>0</v>
      </c>
      <c r="M28" s="14">
        <f t="shared" si="6"/>
        <v>0</v>
      </c>
      <c r="N28" s="45"/>
      <c r="O28" s="228" t="str">
        <f>IF(AND(E28&gt;0,N28&gt;0),IF(E28&gt;0,VLOOKUP(N28,Tilinumerot!$A$3:$C$54,3,FALSE),"Ei tilinroa"),"-")</f>
        <v>-</v>
      </c>
      <c r="P28" s="62"/>
      <c r="Q28" s="62"/>
      <c r="R28" s="62"/>
      <c r="S28" s="62"/>
      <c r="T28" s="62"/>
      <c r="U28" s="62"/>
      <c r="V28" s="62"/>
      <c r="W28" s="62"/>
      <c r="X28" s="62"/>
      <c r="Y28" s="62"/>
      <c r="Z28" s="63"/>
      <c r="AA28" s="63"/>
      <c r="AB28" s="15">
        <f t="shared" si="7"/>
        <v>0</v>
      </c>
      <c r="AC28" s="71">
        <f t="shared" si="8"/>
        <v>0</v>
      </c>
      <c r="AD28" t="str">
        <f t="shared" si="9"/>
        <v/>
      </c>
    </row>
    <row r="29" spans="1:30" ht="15.75" thickBot="1" x14ac:dyDescent="0.3">
      <c r="A29" s="225">
        <f t="shared" si="10"/>
        <v>25</v>
      </c>
      <c r="B29" s="18"/>
      <c r="C29" s="19"/>
      <c r="D29" s="20"/>
      <c r="E29" s="62">
        <v>0</v>
      </c>
      <c r="F29" s="255">
        <v>0.255</v>
      </c>
      <c r="G29" s="8">
        <f t="shared" si="0"/>
        <v>0</v>
      </c>
      <c r="H29" s="8">
        <f t="shared" si="1"/>
        <v>0</v>
      </c>
      <c r="I29" s="8">
        <f t="shared" si="2"/>
        <v>0</v>
      </c>
      <c r="J29" s="8">
        <f t="shared" si="3"/>
        <v>0</v>
      </c>
      <c r="K29" s="8">
        <f t="shared" si="4"/>
        <v>0</v>
      </c>
      <c r="L29" s="8">
        <f t="shared" si="5"/>
        <v>0</v>
      </c>
      <c r="M29" s="14">
        <f t="shared" si="6"/>
        <v>0</v>
      </c>
      <c r="N29" s="45"/>
      <c r="O29" s="228" t="str">
        <f>IF(AND(E29&gt;0,N29&gt;0),IF(E29&gt;0,VLOOKUP(N29,Tilinumerot!$A$3:$C$54,3,FALSE),"Ei tilinroa"),"-")</f>
        <v>-</v>
      </c>
      <c r="P29" s="62"/>
      <c r="Q29" s="62"/>
      <c r="R29" s="62"/>
      <c r="S29" s="62"/>
      <c r="T29" s="62"/>
      <c r="U29" s="62"/>
      <c r="V29" s="62"/>
      <c r="W29" s="62"/>
      <c r="X29" s="62"/>
      <c r="Y29" s="62"/>
      <c r="Z29" s="63"/>
      <c r="AA29" s="63"/>
      <c r="AB29" s="15">
        <f t="shared" si="7"/>
        <v>0</v>
      </c>
      <c r="AC29" s="71">
        <f t="shared" si="8"/>
        <v>0</v>
      </c>
      <c r="AD29" t="str">
        <f t="shared" si="9"/>
        <v/>
      </c>
    </row>
    <row r="30" spans="1:30" ht="15.75" thickBot="1" x14ac:dyDescent="0.3">
      <c r="A30" s="225">
        <f t="shared" si="10"/>
        <v>26</v>
      </c>
      <c r="B30" s="18"/>
      <c r="C30" s="19"/>
      <c r="D30" s="20"/>
      <c r="E30" s="62">
        <v>0</v>
      </c>
      <c r="F30" s="255">
        <v>0.255</v>
      </c>
      <c r="G30" s="8">
        <f t="shared" si="0"/>
        <v>0</v>
      </c>
      <c r="H30" s="8">
        <f t="shared" si="1"/>
        <v>0</v>
      </c>
      <c r="I30" s="8">
        <f t="shared" si="2"/>
        <v>0</v>
      </c>
      <c r="J30" s="8">
        <f t="shared" si="3"/>
        <v>0</v>
      </c>
      <c r="K30" s="8">
        <f t="shared" si="4"/>
        <v>0</v>
      </c>
      <c r="L30" s="8">
        <f t="shared" si="5"/>
        <v>0</v>
      </c>
      <c r="M30" s="14">
        <f t="shared" si="6"/>
        <v>0</v>
      </c>
      <c r="N30" s="45"/>
      <c r="O30" s="228" t="str">
        <f>IF(AND(E30&gt;0,N30&gt;0),IF(E30&gt;0,VLOOKUP(N30,Tilinumerot!$A$3:$C$54,3,FALSE),"Ei tilinroa"),"-")</f>
        <v>-</v>
      </c>
      <c r="P30" s="62"/>
      <c r="Q30" s="62"/>
      <c r="R30" s="62"/>
      <c r="S30" s="62"/>
      <c r="T30" s="62"/>
      <c r="U30" s="62"/>
      <c r="V30" s="62"/>
      <c r="W30" s="62"/>
      <c r="X30" s="62"/>
      <c r="Y30" s="62"/>
      <c r="Z30" s="63"/>
      <c r="AA30" s="63"/>
      <c r="AB30" s="15">
        <f t="shared" si="7"/>
        <v>0</v>
      </c>
      <c r="AC30" s="71">
        <f t="shared" si="8"/>
        <v>0</v>
      </c>
      <c r="AD30" t="str">
        <f t="shared" si="9"/>
        <v/>
      </c>
    </row>
    <row r="31" spans="1:30" ht="15.75" thickBot="1" x14ac:dyDescent="0.3">
      <c r="A31" s="225">
        <f t="shared" si="10"/>
        <v>27</v>
      </c>
      <c r="B31" s="18"/>
      <c r="C31" s="19"/>
      <c r="D31" s="20"/>
      <c r="E31" s="62">
        <v>0</v>
      </c>
      <c r="F31" s="255">
        <v>0.255</v>
      </c>
      <c r="G31" s="8">
        <f t="shared" si="0"/>
        <v>0</v>
      </c>
      <c r="H31" s="8">
        <f t="shared" si="1"/>
        <v>0</v>
      </c>
      <c r="I31" s="8">
        <f t="shared" si="2"/>
        <v>0</v>
      </c>
      <c r="J31" s="8">
        <f t="shared" si="3"/>
        <v>0</v>
      </c>
      <c r="K31" s="8">
        <f t="shared" si="4"/>
        <v>0</v>
      </c>
      <c r="L31" s="8">
        <f t="shared" si="5"/>
        <v>0</v>
      </c>
      <c r="M31" s="14">
        <f t="shared" si="6"/>
        <v>0</v>
      </c>
      <c r="N31" s="45"/>
      <c r="O31" s="228" t="str">
        <f>IF(AND(E31&gt;0,N31&gt;0),IF(E31&gt;0,VLOOKUP(N31,Tilinumerot!$A$3:$C$54,3,FALSE),"Ei tilinroa"),"-")</f>
        <v>-</v>
      </c>
      <c r="P31" s="62"/>
      <c r="Q31" s="62"/>
      <c r="R31" s="62"/>
      <c r="S31" s="62"/>
      <c r="T31" s="62"/>
      <c r="U31" s="62"/>
      <c r="V31" s="62"/>
      <c r="W31" s="62"/>
      <c r="X31" s="62"/>
      <c r="Y31" s="62"/>
      <c r="Z31" s="63"/>
      <c r="AA31" s="63"/>
      <c r="AB31" s="15">
        <f t="shared" si="7"/>
        <v>0</v>
      </c>
      <c r="AC31" s="71">
        <f t="shared" si="8"/>
        <v>0</v>
      </c>
      <c r="AD31" t="str">
        <f t="shared" si="9"/>
        <v/>
      </c>
    </row>
    <row r="32" spans="1:30" ht="15.75" thickBot="1" x14ac:dyDescent="0.3">
      <c r="A32" s="225">
        <f t="shared" si="10"/>
        <v>28</v>
      </c>
      <c r="B32" s="18"/>
      <c r="C32" s="19"/>
      <c r="D32" s="20"/>
      <c r="E32" s="62">
        <v>0</v>
      </c>
      <c r="F32" s="255">
        <v>0.255</v>
      </c>
      <c r="G32" s="8">
        <f t="shared" si="0"/>
        <v>0</v>
      </c>
      <c r="H32" s="8">
        <f t="shared" si="1"/>
        <v>0</v>
      </c>
      <c r="I32" s="8">
        <f t="shared" si="2"/>
        <v>0</v>
      </c>
      <c r="J32" s="8">
        <f t="shared" si="3"/>
        <v>0</v>
      </c>
      <c r="K32" s="8">
        <f t="shared" si="4"/>
        <v>0</v>
      </c>
      <c r="L32" s="8">
        <f t="shared" si="5"/>
        <v>0</v>
      </c>
      <c r="M32" s="14">
        <f t="shared" si="6"/>
        <v>0</v>
      </c>
      <c r="N32" s="45"/>
      <c r="O32" s="228" t="str">
        <f>IF(AND(E32&gt;0,N32&gt;0),IF(E32&gt;0,VLOOKUP(N32,Tilinumerot!$A$3:$C$54,3,FALSE),"Ei tilinroa"),"-")</f>
        <v>-</v>
      </c>
      <c r="P32" s="62"/>
      <c r="Q32" s="62"/>
      <c r="R32" s="62"/>
      <c r="S32" s="62"/>
      <c r="T32" s="62"/>
      <c r="U32" s="62"/>
      <c r="V32" s="62"/>
      <c r="W32" s="62"/>
      <c r="X32" s="62"/>
      <c r="Y32" s="62"/>
      <c r="Z32" s="63"/>
      <c r="AA32" s="63"/>
      <c r="AB32" s="15">
        <f t="shared" si="7"/>
        <v>0</v>
      </c>
      <c r="AC32" s="71">
        <f t="shared" si="8"/>
        <v>0</v>
      </c>
      <c r="AD32" t="str">
        <f t="shared" si="9"/>
        <v/>
      </c>
    </row>
    <row r="33" spans="1:30" ht="15.75" thickBot="1" x14ac:dyDescent="0.3">
      <c r="A33" s="225">
        <f t="shared" si="10"/>
        <v>29</v>
      </c>
      <c r="B33" s="18"/>
      <c r="C33" s="19"/>
      <c r="D33" s="20"/>
      <c r="E33" s="62">
        <v>0</v>
      </c>
      <c r="F33" s="255">
        <v>0.255</v>
      </c>
      <c r="G33" s="8">
        <f t="shared" si="0"/>
        <v>0</v>
      </c>
      <c r="H33" s="8">
        <f t="shared" si="1"/>
        <v>0</v>
      </c>
      <c r="I33" s="8">
        <f t="shared" si="2"/>
        <v>0</v>
      </c>
      <c r="J33" s="8">
        <f t="shared" si="3"/>
        <v>0</v>
      </c>
      <c r="K33" s="8">
        <f t="shared" si="4"/>
        <v>0</v>
      </c>
      <c r="L33" s="8">
        <f t="shared" si="5"/>
        <v>0</v>
      </c>
      <c r="M33" s="14">
        <f t="shared" si="6"/>
        <v>0</v>
      </c>
      <c r="N33" s="45"/>
      <c r="O33" s="228" t="str">
        <f>IF(AND(E33&gt;0,N33&gt;0),IF(E33&gt;0,VLOOKUP(N33,Tilinumerot!$A$3:$C$54,3,FALSE),"Ei tilinroa"),"-")</f>
        <v>-</v>
      </c>
      <c r="P33" s="62"/>
      <c r="Q33" s="62"/>
      <c r="R33" s="62"/>
      <c r="S33" s="62"/>
      <c r="T33" s="62"/>
      <c r="U33" s="62"/>
      <c r="V33" s="62"/>
      <c r="W33" s="62"/>
      <c r="X33" s="62"/>
      <c r="Y33" s="62"/>
      <c r="Z33" s="63"/>
      <c r="AA33" s="63"/>
      <c r="AB33" s="15">
        <f t="shared" si="7"/>
        <v>0</v>
      </c>
      <c r="AC33" s="71">
        <f t="shared" si="8"/>
        <v>0</v>
      </c>
      <c r="AD33" t="str">
        <f t="shared" si="9"/>
        <v/>
      </c>
    </row>
    <row r="34" spans="1:30" ht="15.75" thickBot="1" x14ac:dyDescent="0.3">
      <c r="A34" s="225">
        <f t="shared" si="10"/>
        <v>30</v>
      </c>
      <c r="B34" s="18"/>
      <c r="C34" s="19"/>
      <c r="D34" s="20"/>
      <c r="E34" s="62">
        <v>0</v>
      </c>
      <c r="F34" s="255">
        <v>0.255</v>
      </c>
      <c r="G34" s="8">
        <f t="shared" si="0"/>
        <v>0</v>
      </c>
      <c r="H34" s="8">
        <f t="shared" si="1"/>
        <v>0</v>
      </c>
      <c r="I34" s="8">
        <f t="shared" si="2"/>
        <v>0</v>
      </c>
      <c r="J34" s="8">
        <f t="shared" si="3"/>
        <v>0</v>
      </c>
      <c r="K34" s="8">
        <f t="shared" si="4"/>
        <v>0</v>
      </c>
      <c r="L34" s="8">
        <f t="shared" si="5"/>
        <v>0</v>
      </c>
      <c r="M34" s="14">
        <f t="shared" si="6"/>
        <v>0</v>
      </c>
      <c r="N34" s="45"/>
      <c r="O34" s="228" t="str">
        <f>IF(AND(E34&gt;0,N34&gt;0),IF(E34&gt;0,VLOOKUP(N34,Tilinumerot!$A$3:$C$54,3,FALSE),"Ei tilinroa"),"-")</f>
        <v>-</v>
      </c>
      <c r="P34" s="62"/>
      <c r="Q34" s="62"/>
      <c r="R34" s="62"/>
      <c r="S34" s="62"/>
      <c r="T34" s="62"/>
      <c r="U34" s="62"/>
      <c r="V34" s="62"/>
      <c r="W34" s="62"/>
      <c r="X34" s="62"/>
      <c r="Y34" s="62"/>
      <c r="Z34" s="63"/>
      <c r="AA34" s="63"/>
      <c r="AB34" s="15">
        <f t="shared" si="7"/>
        <v>0</v>
      </c>
      <c r="AC34" s="71">
        <f t="shared" si="8"/>
        <v>0</v>
      </c>
      <c r="AD34" t="str">
        <f t="shared" si="9"/>
        <v/>
      </c>
    </row>
    <row r="35" spans="1:30" ht="15.75" thickBot="1" x14ac:dyDescent="0.3">
      <c r="A35" s="225">
        <f t="shared" si="10"/>
        <v>31</v>
      </c>
      <c r="B35" s="18"/>
      <c r="C35" s="19"/>
      <c r="D35" s="20"/>
      <c r="E35" s="62">
        <v>0</v>
      </c>
      <c r="F35" s="255">
        <v>0.255</v>
      </c>
      <c r="G35" s="8">
        <f t="shared" si="0"/>
        <v>0</v>
      </c>
      <c r="H35" s="8">
        <f t="shared" si="1"/>
        <v>0</v>
      </c>
      <c r="I35" s="8">
        <f t="shared" si="2"/>
        <v>0</v>
      </c>
      <c r="J35" s="8">
        <f t="shared" si="3"/>
        <v>0</v>
      </c>
      <c r="K35" s="8">
        <f t="shared" si="4"/>
        <v>0</v>
      </c>
      <c r="L35" s="8">
        <f t="shared" si="5"/>
        <v>0</v>
      </c>
      <c r="M35" s="14">
        <f t="shared" si="6"/>
        <v>0</v>
      </c>
      <c r="N35" s="45"/>
      <c r="O35" s="228" t="str">
        <f>IF(AND(E35&gt;0,N35&gt;0),IF(E35&gt;0,VLOOKUP(N35,Tilinumerot!$A$3:$C$54,3,FALSE),"Ei tilinroa"),"-")</f>
        <v>-</v>
      </c>
      <c r="P35" s="62"/>
      <c r="Q35" s="62"/>
      <c r="R35" s="62"/>
      <c r="S35" s="62"/>
      <c r="T35" s="62"/>
      <c r="U35" s="62"/>
      <c r="V35" s="62"/>
      <c r="W35" s="62"/>
      <c r="X35" s="62"/>
      <c r="Y35" s="62"/>
      <c r="Z35" s="63"/>
      <c r="AA35" s="63"/>
      <c r="AB35" s="15">
        <f t="shared" si="7"/>
        <v>0</v>
      </c>
      <c r="AC35" s="71">
        <f t="shared" si="8"/>
        <v>0</v>
      </c>
      <c r="AD35" t="str">
        <f t="shared" si="9"/>
        <v/>
      </c>
    </row>
    <row r="36" spans="1:30" ht="15.75" thickBot="1" x14ac:dyDescent="0.3">
      <c r="A36" s="225">
        <f t="shared" si="10"/>
        <v>32</v>
      </c>
      <c r="B36" s="18"/>
      <c r="C36" s="19"/>
      <c r="D36" s="20"/>
      <c r="E36" s="62">
        <v>0</v>
      </c>
      <c r="F36" s="255">
        <v>0.255</v>
      </c>
      <c r="G36" s="8">
        <f t="shared" si="0"/>
        <v>0</v>
      </c>
      <c r="H36" s="8">
        <f t="shared" si="1"/>
        <v>0</v>
      </c>
      <c r="I36" s="8">
        <f t="shared" si="2"/>
        <v>0</v>
      </c>
      <c r="J36" s="8">
        <f t="shared" si="3"/>
        <v>0</v>
      </c>
      <c r="K36" s="8">
        <f t="shared" si="4"/>
        <v>0</v>
      </c>
      <c r="L36" s="8">
        <f t="shared" si="5"/>
        <v>0</v>
      </c>
      <c r="M36" s="14">
        <f t="shared" si="6"/>
        <v>0</v>
      </c>
      <c r="N36" s="45"/>
      <c r="O36" s="228" t="str">
        <f>IF(AND(E36&gt;0,N36&gt;0),IF(E36&gt;0,VLOOKUP(N36,Tilinumerot!$A$3:$C$54,3,FALSE),"Ei tilinroa"),"-")</f>
        <v>-</v>
      </c>
      <c r="P36" s="62"/>
      <c r="Q36" s="62"/>
      <c r="R36" s="62"/>
      <c r="S36" s="62"/>
      <c r="T36" s="62"/>
      <c r="U36" s="62"/>
      <c r="V36" s="62"/>
      <c r="W36" s="62"/>
      <c r="X36" s="62"/>
      <c r="Y36" s="62"/>
      <c r="Z36" s="63"/>
      <c r="AA36" s="63"/>
      <c r="AB36" s="15">
        <f t="shared" si="7"/>
        <v>0</v>
      </c>
      <c r="AC36" s="71">
        <f t="shared" si="8"/>
        <v>0</v>
      </c>
      <c r="AD36" t="str">
        <f t="shared" si="9"/>
        <v/>
      </c>
    </row>
    <row r="37" spans="1:30" ht="15.75" thickBot="1" x14ac:dyDescent="0.3">
      <c r="A37" s="225">
        <f t="shared" si="10"/>
        <v>33</v>
      </c>
      <c r="B37" s="18"/>
      <c r="C37" s="19"/>
      <c r="D37" s="20"/>
      <c r="E37" s="62">
        <v>0</v>
      </c>
      <c r="F37" s="255">
        <v>0.255</v>
      </c>
      <c r="G37" s="8">
        <f t="shared" si="0"/>
        <v>0</v>
      </c>
      <c r="H37" s="8">
        <f t="shared" si="1"/>
        <v>0</v>
      </c>
      <c r="I37" s="8">
        <f t="shared" si="2"/>
        <v>0</v>
      </c>
      <c r="J37" s="8">
        <f t="shared" si="3"/>
        <v>0</v>
      </c>
      <c r="K37" s="8">
        <f t="shared" si="4"/>
        <v>0</v>
      </c>
      <c r="L37" s="8">
        <f t="shared" si="5"/>
        <v>0</v>
      </c>
      <c r="M37" s="14">
        <f t="shared" si="6"/>
        <v>0</v>
      </c>
      <c r="N37" s="45"/>
      <c r="O37" s="228" t="str">
        <f>IF(AND(E37&gt;0,N37&gt;0),IF(E37&gt;0,VLOOKUP(N37,Tilinumerot!$A$3:$C$54,3,FALSE),"Ei tilinroa"),"-")</f>
        <v>-</v>
      </c>
      <c r="P37" s="62"/>
      <c r="Q37" s="62"/>
      <c r="R37" s="62"/>
      <c r="S37" s="62"/>
      <c r="T37" s="62"/>
      <c r="U37" s="62"/>
      <c r="V37" s="62"/>
      <c r="W37" s="62"/>
      <c r="X37" s="62"/>
      <c r="Y37" s="62"/>
      <c r="Z37" s="63"/>
      <c r="AA37" s="63"/>
      <c r="AB37" s="15">
        <f t="shared" si="7"/>
        <v>0</v>
      </c>
      <c r="AC37" s="71">
        <f t="shared" si="8"/>
        <v>0</v>
      </c>
      <c r="AD37" t="str">
        <f t="shared" si="9"/>
        <v/>
      </c>
    </row>
    <row r="38" spans="1:30" ht="15.75" thickBot="1" x14ac:dyDescent="0.3">
      <c r="A38" s="225">
        <f t="shared" si="10"/>
        <v>34</v>
      </c>
      <c r="B38" s="18"/>
      <c r="C38" s="19"/>
      <c r="D38" s="20"/>
      <c r="E38" s="62">
        <v>0</v>
      </c>
      <c r="F38" s="255">
        <v>0.255</v>
      </c>
      <c r="G38" s="8">
        <f t="shared" si="0"/>
        <v>0</v>
      </c>
      <c r="H38" s="8">
        <f t="shared" si="1"/>
        <v>0</v>
      </c>
      <c r="I38" s="8">
        <f t="shared" si="2"/>
        <v>0</v>
      </c>
      <c r="J38" s="8">
        <f t="shared" si="3"/>
        <v>0</v>
      </c>
      <c r="K38" s="8">
        <f t="shared" si="4"/>
        <v>0</v>
      </c>
      <c r="L38" s="8">
        <f t="shared" si="5"/>
        <v>0</v>
      </c>
      <c r="M38" s="14">
        <f t="shared" si="6"/>
        <v>0</v>
      </c>
      <c r="N38" s="45"/>
      <c r="O38" s="228" t="str">
        <f>IF(AND(E38&gt;0,N38&gt;0),IF(E38&gt;0,VLOOKUP(N38,Tilinumerot!$A$3:$C$54,3,FALSE),"Ei tilinroa"),"-")</f>
        <v>-</v>
      </c>
      <c r="P38" s="62"/>
      <c r="Q38" s="62"/>
      <c r="R38" s="62"/>
      <c r="S38" s="62"/>
      <c r="T38" s="62"/>
      <c r="U38" s="62"/>
      <c r="V38" s="62"/>
      <c r="W38" s="62"/>
      <c r="X38" s="62"/>
      <c r="Y38" s="62"/>
      <c r="Z38" s="63"/>
      <c r="AA38" s="63"/>
      <c r="AB38" s="15">
        <f t="shared" si="7"/>
        <v>0</v>
      </c>
      <c r="AC38" s="71">
        <f t="shared" si="8"/>
        <v>0</v>
      </c>
      <c r="AD38" t="str">
        <f t="shared" si="9"/>
        <v/>
      </c>
    </row>
    <row r="39" spans="1:30" ht="15.75" thickBot="1" x14ac:dyDescent="0.3">
      <c r="A39" s="225">
        <f t="shared" si="10"/>
        <v>35</v>
      </c>
      <c r="B39" s="18"/>
      <c r="C39" s="19"/>
      <c r="D39" s="20"/>
      <c r="E39" s="62">
        <v>0</v>
      </c>
      <c r="F39" s="255">
        <v>0.255</v>
      </c>
      <c r="G39" s="8">
        <f t="shared" si="0"/>
        <v>0</v>
      </c>
      <c r="H39" s="8">
        <f t="shared" si="1"/>
        <v>0</v>
      </c>
      <c r="I39" s="8">
        <f t="shared" si="2"/>
        <v>0</v>
      </c>
      <c r="J39" s="8">
        <f t="shared" si="3"/>
        <v>0</v>
      </c>
      <c r="K39" s="8">
        <f t="shared" si="4"/>
        <v>0</v>
      </c>
      <c r="L39" s="8">
        <f t="shared" si="5"/>
        <v>0</v>
      </c>
      <c r="M39" s="14">
        <f t="shared" si="6"/>
        <v>0</v>
      </c>
      <c r="N39" s="45"/>
      <c r="O39" s="228" t="str">
        <f>IF(AND(E39&gt;0,N39&gt;0),IF(E39&gt;0,VLOOKUP(N39,Tilinumerot!$A$3:$C$54,3,FALSE),"Ei tilinroa"),"-")</f>
        <v>-</v>
      </c>
      <c r="P39" s="62"/>
      <c r="Q39" s="62"/>
      <c r="R39" s="62"/>
      <c r="S39" s="62"/>
      <c r="T39" s="62"/>
      <c r="U39" s="62"/>
      <c r="V39" s="62"/>
      <c r="W39" s="62"/>
      <c r="X39" s="62"/>
      <c r="Y39" s="62"/>
      <c r="Z39" s="63"/>
      <c r="AA39" s="63"/>
      <c r="AB39" s="15">
        <f t="shared" si="7"/>
        <v>0</v>
      </c>
      <c r="AC39" s="71">
        <f t="shared" si="8"/>
        <v>0</v>
      </c>
      <c r="AD39" t="str">
        <f t="shared" si="9"/>
        <v/>
      </c>
    </row>
    <row r="40" spans="1:30" ht="15.75" thickBot="1" x14ac:dyDescent="0.3">
      <c r="A40" s="225">
        <f t="shared" si="10"/>
        <v>36</v>
      </c>
      <c r="B40" s="18"/>
      <c r="C40" s="19"/>
      <c r="D40" s="20"/>
      <c r="E40" s="62">
        <v>0</v>
      </c>
      <c r="F40" s="255">
        <v>0.255</v>
      </c>
      <c r="G40" s="8">
        <f t="shared" si="0"/>
        <v>0</v>
      </c>
      <c r="H40" s="8">
        <f t="shared" si="1"/>
        <v>0</v>
      </c>
      <c r="I40" s="8">
        <f t="shared" si="2"/>
        <v>0</v>
      </c>
      <c r="J40" s="8">
        <f t="shared" si="3"/>
        <v>0</v>
      </c>
      <c r="K40" s="8">
        <f t="shared" si="4"/>
        <v>0</v>
      </c>
      <c r="L40" s="8">
        <f t="shared" si="5"/>
        <v>0</v>
      </c>
      <c r="M40" s="14">
        <f t="shared" si="6"/>
        <v>0</v>
      </c>
      <c r="N40" s="45"/>
      <c r="O40" s="228" t="str">
        <f>IF(AND(E40&gt;0,N40&gt;0),IF(E40&gt;0,VLOOKUP(N40,Tilinumerot!$A$3:$C$54,3,FALSE),"Ei tilinroa"),"-")</f>
        <v>-</v>
      </c>
      <c r="P40" s="62"/>
      <c r="Q40" s="62"/>
      <c r="R40" s="62"/>
      <c r="S40" s="62"/>
      <c r="T40" s="62"/>
      <c r="U40" s="62"/>
      <c r="V40" s="62"/>
      <c r="W40" s="62"/>
      <c r="X40" s="62"/>
      <c r="Y40" s="62"/>
      <c r="Z40" s="63"/>
      <c r="AA40" s="63"/>
      <c r="AB40" s="15">
        <f t="shared" si="7"/>
        <v>0</v>
      </c>
      <c r="AC40" s="71">
        <f t="shared" si="8"/>
        <v>0</v>
      </c>
      <c r="AD40" t="str">
        <f t="shared" si="9"/>
        <v/>
      </c>
    </row>
    <row r="41" spans="1:30" ht="15.75" thickBot="1" x14ac:dyDescent="0.3">
      <c r="A41" s="225">
        <f t="shared" si="10"/>
        <v>37</v>
      </c>
      <c r="B41" s="18"/>
      <c r="C41" s="19"/>
      <c r="D41" s="20"/>
      <c r="E41" s="62">
        <v>0</v>
      </c>
      <c r="F41" s="255">
        <v>0.255</v>
      </c>
      <c r="G41" s="8">
        <f t="shared" si="0"/>
        <v>0</v>
      </c>
      <c r="H41" s="8">
        <f t="shared" si="1"/>
        <v>0</v>
      </c>
      <c r="I41" s="8">
        <f t="shared" si="2"/>
        <v>0</v>
      </c>
      <c r="J41" s="8">
        <f t="shared" si="3"/>
        <v>0</v>
      </c>
      <c r="K41" s="8">
        <f t="shared" si="4"/>
        <v>0</v>
      </c>
      <c r="L41" s="8">
        <f t="shared" si="5"/>
        <v>0</v>
      </c>
      <c r="M41" s="14">
        <f t="shared" si="6"/>
        <v>0</v>
      </c>
      <c r="N41" s="45"/>
      <c r="O41" s="228" t="str">
        <f>IF(AND(E41&gt;0,N41&gt;0),IF(E41&gt;0,VLOOKUP(N41,Tilinumerot!$A$3:$C$54,3,FALSE),"Ei tilinroa"),"-")</f>
        <v>-</v>
      </c>
      <c r="P41" s="62"/>
      <c r="Q41" s="62"/>
      <c r="R41" s="62"/>
      <c r="S41" s="62"/>
      <c r="T41" s="62"/>
      <c r="U41" s="62"/>
      <c r="V41" s="62"/>
      <c r="W41" s="62"/>
      <c r="X41" s="62"/>
      <c r="Y41" s="62"/>
      <c r="Z41" s="63"/>
      <c r="AA41" s="63"/>
      <c r="AB41" s="15">
        <f t="shared" si="7"/>
        <v>0</v>
      </c>
      <c r="AC41" s="71">
        <f t="shared" si="8"/>
        <v>0</v>
      </c>
      <c r="AD41" t="str">
        <f t="shared" si="9"/>
        <v/>
      </c>
    </row>
    <row r="42" spans="1:30" ht="15.75" thickBot="1" x14ac:dyDescent="0.3">
      <c r="A42" s="225">
        <f t="shared" si="10"/>
        <v>38</v>
      </c>
      <c r="B42" s="18"/>
      <c r="C42" s="19"/>
      <c r="D42" s="20"/>
      <c r="E42" s="62">
        <v>0</v>
      </c>
      <c r="F42" s="255">
        <v>0.255</v>
      </c>
      <c r="G42" s="8">
        <f t="shared" si="0"/>
        <v>0</v>
      </c>
      <c r="H42" s="8">
        <f t="shared" si="1"/>
        <v>0</v>
      </c>
      <c r="I42" s="8">
        <f t="shared" si="2"/>
        <v>0</v>
      </c>
      <c r="J42" s="8">
        <f t="shared" si="3"/>
        <v>0</v>
      </c>
      <c r="K42" s="8">
        <f t="shared" si="4"/>
        <v>0</v>
      </c>
      <c r="L42" s="8">
        <f t="shared" si="5"/>
        <v>0</v>
      </c>
      <c r="M42" s="14">
        <f t="shared" si="6"/>
        <v>0</v>
      </c>
      <c r="N42" s="45"/>
      <c r="O42" s="228" t="str">
        <f>IF(AND(E42&gt;0,N42&gt;0),IF(E42&gt;0,VLOOKUP(N42,Tilinumerot!$A$3:$C$54,3,FALSE),"Ei tilinroa"),"-")</f>
        <v>-</v>
      </c>
      <c r="P42" s="62"/>
      <c r="Q42" s="62"/>
      <c r="R42" s="62"/>
      <c r="S42" s="62"/>
      <c r="T42" s="62"/>
      <c r="U42" s="62"/>
      <c r="V42" s="62"/>
      <c r="W42" s="62"/>
      <c r="X42" s="62"/>
      <c r="Y42" s="62"/>
      <c r="Z42" s="63"/>
      <c r="AA42" s="63"/>
      <c r="AB42" s="15">
        <f t="shared" si="7"/>
        <v>0</v>
      </c>
      <c r="AC42" s="71">
        <f t="shared" si="8"/>
        <v>0</v>
      </c>
      <c r="AD42" t="str">
        <f t="shared" si="9"/>
        <v/>
      </c>
    </row>
    <row r="43" spans="1:30" ht="15.75" thickBot="1" x14ac:dyDescent="0.3">
      <c r="A43" s="225">
        <f t="shared" si="10"/>
        <v>39</v>
      </c>
      <c r="B43" s="18"/>
      <c r="C43" s="19"/>
      <c r="D43" s="20"/>
      <c r="E43" s="62">
        <v>0</v>
      </c>
      <c r="F43" s="255">
        <v>0.255</v>
      </c>
      <c r="G43" s="8">
        <f t="shared" si="0"/>
        <v>0</v>
      </c>
      <c r="H43" s="8">
        <f t="shared" si="1"/>
        <v>0</v>
      </c>
      <c r="I43" s="8">
        <f t="shared" si="2"/>
        <v>0</v>
      </c>
      <c r="J43" s="8">
        <f t="shared" si="3"/>
        <v>0</v>
      </c>
      <c r="K43" s="8">
        <f t="shared" si="4"/>
        <v>0</v>
      </c>
      <c r="L43" s="8">
        <f t="shared" si="5"/>
        <v>0</v>
      </c>
      <c r="M43" s="14">
        <f t="shared" si="6"/>
        <v>0</v>
      </c>
      <c r="N43" s="45"/>
      <c r="O43" s="228" t="str">
        <f>IF(AND(E43&gt;0,N43&gt;0),IF(E43&gt;0,VLOOKUP(N43,Tilinumerot!$A$3:$C$54,3,FALSE),"Ei tilinroa"),"-")</f>
        <v>-</v>
      </c>
      <c r="P43" s="62"/>
      <c r="Q43" s="62"/>
      <c r="R43" s="62"/>
      <c r="S43" s="62"/>
      <c r="T43" s="62"/>
      <c r="U43" s="62"/>
      <c r="V43" s="62"/>
      <c r="W43" s="62"/>
      <c r="X43" s="62"/>
      <c r="Y43" s="62"/>
      <c r="Z43" s="63"/>
      <c r="AA43" s="63"/>
      <c r="AB43" s="15">
        <f t="shared" si="7"/>
        <v>0</v>
      </c>
      <c r="AC43" s="71">
        <f t="shared" si="8"/>
        <v>0</v>
      </c>
      <c r="AD43" t="str">
        <f t="shared" si="9"/>
        <v/>
      </c>
    </row>
    <row r="44" spans="1:30" ht="15.75" thickBot="1" x14ac:dyDescent="0.3">
      <c r="A44" s="225">
        <f t="shared" si="10"/>
        <v>40</v>
      </c>
      <c r="B44" s="18"/>
      <c r="C44" s="19"/>
      <c r="D44" s="20"/>
      <c r="E44" s="62">
        <v>0</v>
      </c>
      <c r="F44" s="255">
        <v>0.255</v>
      </c>
      <c r="G44" s="8">
        <f t="shared" si="0"/>
        <v>0</v>
      </c>
      <c r="H44" s="8">
        <f t="shared" si="1"/>
        <v>0</v>
      </c>
      <c r="I44" s="8">
        <f t="shared" si="2"/>
        <v>0</v>
      </c>
      <c r="J44" s="8">
        <f t="shared" si="3"/>
        <v>0</v>
      </c>
      <c r="K44" s="8">
        <f t="shared" si="4"/>
        <v>0</v>
      </c>
      <c r="L44" s="8">
        <f t="shared" si="5"/>
        <v>0</v>
      </c>
      <c r="M44" s="14">
        <f t="shared" si="6"/>
        <v>0</v>
      </c>
      <c r="N44" s="45"/>
      <c r="O44" s="228" t="str">
        <f>IF(AND(E44&gt;0,N44&gt;0),IF(E44&gt;0,VLOOKUP(N44,Tilinumerot!$A$3:$C$54,3,FALSE),"Ei tilinroa"),"-")</f>
        <v>-</v>
      </c>
      <c r="P44" s="62"/>
      <c r="Q44" s="62"/>
      <c r="R44" s="62"/>
      <c r="S44" s="62"/>
      <c r="T44" s="62"/>
      <c r="U44" s="62"/>
      <c r="V44" s="62"/>
      <c r="W44" s="62"/>
      <c r="X44" s="62"/>
      <c r="Y44" s="62"/>
      <c r="Z44" s="63"/>
      <c r="AA44" s="63"/>
      <c r="AB44" s="15">
        <f t="shared" si="7"/>
        <v>0</v>
      </c>
      <c r="AC44" s="71">
        <f t="shared" si="8"/>
        <v>0</v>
      </c>
      <c r="AD44" t="str">
        <f t="shared" si="9"/>
        <v/>
      </c>
    </row>
    <row r="45" spans="1:30" ht="15.75" thickBot="1" x14ac:dyDescent="0.3">
      <c r="A45" s="225">
        <f t="shared" si="10"/>
        <v>41</v>
      </c>
      <c r="B45" s="18"/>
      <c r="C45" s="19"/>
      <c r="D45" s="20"/>
      <c r="E45" s="62">
        <v>0</v>
      </c>
      <c r="F45" s="255">
        <v>0.255</v>
      </c>
      <c r="G45" s="8">
        <f t="shared" si="0"/>
        <v>0</v>
      </c>
      <c r="H45" s="8">
        <f t="shared" si="1"/>
        <v>0</v>
      </c>
      <c r="I45" s="8">
        <f t="shared" si="2"/>
        <v>0</v>
      </c>
      <c r="J45" s="8">
        <f t="shared" si="3"/>
        <v>0</v>
      </c>
      <c r="K45" s="8">
        <f t="shared" si="4"/>
        <v>0</v>
      </c>
      <c r="L45" s="8">
        <f t="shared" si="5"/>
        <v>0</v>
      </c>
      <c r="M45" s="14">
        <f t="shared" si="6"/>
        <v>0</v>
      </c>
      <c r="N45" s="45"/>
      <c r="O45" s="228" t="str">
        <f>IF(AND(E45&gt;0,N45&gt;0),IF(E45&gt;0,VLOOKUP(N45,Tilinumerot!$A$3:$C$54,3,FALSE),"Ei tilinroa"),"-")</f>
        <v>-</v>
      </c>
      <c r="P45" s="62"/>
      <c r="Q45" s="62"/>
      <c r="R45" s="62"/>
      <c r="S45" s="62"/>
      <c r="T45" s="62"/>
      <c r="U45" s="62"/>
      <c r="V45" s="62"/>
      <c r="W45" s="62"/>
      <c r="X45" s="62"/>
      <c r="Y45" s="62"/>
      <c r="Z45" s="63"/>
      <c r="AA45" s="63"/>
      <c r="AB45" s="15">
        <f t="shared" si="7"/>
        <v>0</v>
      </c>
      <c r="AC45" s="71">
        <f t="shared" si="8"/>
        <v>0</v>
      </c>
      <c r="AD45" t="str">
        <f t="shared" si="9"/>
        <v/>
      </c>
    </row>
    <row r="46" spans="1:30" ht="15.75" thickBot="1" x14ac:dyDescent="0.3">
      <c r="A46" s="225">
        <f t="shared" si="10"/>
        <v>42</v>
      </c>
      <c r="B46" s="18"/>
      <c r="C46" s="19"/>
      <c r="D46" s="20"/>
      <c r="E46" s="62">
        <v>0</v>
      </c>
      <c r="F46" s="255">
        <v>0.255</v>
      </c>
      <c r="G46" s="8">
        <f t="shared" si="0"/>
        <v>0</v>
      </c>
      <c r="H46" s="8">
        <f t="shared" si="1"/>
        <v>0</v>
      </c>
      <c r="I46" s="8">
        <f t="shared" si="2"/>
        <v>0</v>
      </c>
      <c r="J46" s="8">
        <f t="shared" si="3"/>
        <v>0</v>
      </c>
      <c r="K46" s="8">
        <f t="shared" si="4"/>
        <v>0</v>
      </c>
      <c r="L46" s="8">
        <f t="shared" si="5"/>
        <v>0</v>
      </c>
      <c r="M46" s="14">
        <f t="shared" si="6"/>
        <v>0</v>
      </c>
      <c r="N46" s="45"/>
      <c r="O46" s="228" t="str">
        <f>IF(AND(E46&gt;0,N46&gt;0),IF(E46&gt;0,VLOOKUP(N46,Tilinumerot!$A$3:$C$54,3,FALSE),"Ei tilinroa"),"-")</f>
        <v>-</v>
      </c>
      <c r="P46" s="62"/>
      <c r="Q46" s="62"/>
      <c r="R46" s="62"/>
      <c r="S46" s="62"/>
      <c r="T46" s="62"/>
      <c r="U46" s="62"/>
      <c r="V46" s="62"/>
      <c r="W46" s="62"/>
      <c r="X46" s="62"/>
      <c r="Y46" s="62"/>
      <c r="Z46" s="63"/>
      <c r="AA46" s="63"/>
      <c r="AB46" s="15">
        <f t="shared" si="7"/>
        <v>0</v>
      </c>
      <c r="AC46" s="71">
        <f t="shared" si="8"/>
        <v>0</v>
      </c>
      <c r="AD46" t="str">
        <f t="shared" si="9"/>
        <v/>
      </c>
    </row>
    <row r="47" spans="1:30" ht="15.75" thickBot="1" x14ac:dyDescent="0.3">
      <c r="A47" s="225">
        <f t="shared" si="10"/>
        <v>43</v>
      </c>
      <c r="B47" s="18"/>
      <c r="C47" s="19"/>
      <c r="D47" s="20"/>
      <c r="E47" s="62">
        <v>0</v>
      </c>
      <c r="F47" s="255">
        <v>0.255</v>
      </c>
      <c r="G47" s="8">
        <f t="shared" si="0"/>
        <v>0</v>
      </c>
      <c r="H47" s="8">
        <f t="shared" si="1"/>
        <v>0</v>
      </c>
      <c r="I47" s="8">
        <f t="shared" si="2"/>
        <v>0</v>
      </c>
      <c r="J47" s="8">
        <f t="shared" si="3"/>
        <v>0</v>
      </c>
      <c r="K47" s="8">
        <f t="shared" si="4"/>
        <v>0</v>
      </c>
      <c r="L47" s="8">
        <f t="shared" si="5"/>
        <v>0</v>
      </c>
      <c r="M47" s="14">
        <f t="shared" si="6"/>
        <v>0</v>
      </c>
      <c r="N47" s="45"/>
      <c r="O47" s="228" t="str">
        <f>IF(AND(E47&gt;0,N47&gt;0),IF(E47&gt;0,VLOOKUP(N47,Tilinumerot!$A$3:$C$54,3,FALSE),"Ei tilinroa"),"-")</f>
        <v>-</v>
      </c>
      <c r="P47" s="62"/>
      <c r="Q47" s="62"/>
      <c r="R47" s="62"/>
      <c r="S47" s="62"/>
      <c r="T47" s="62"/>
      <c r="U47" s="62"/>
      <c r="V47" s="62"/>
      <c r="W47" s="62"/>
      <c r="X47" s="62"/>
      <c r="Y47" s="62"/>
      <c r="Z47" s="63"/>
      <c r="AA47" s="63"/>
      <c r="AB47" s="15">
        <f t="shared" si="7"/>
        <v>0</v>
      </c>
      <c r="AC47" s="71">
        <f t="shared" si="8"/>
        <v>0</v>
      </c>
      <c r="AD47" t="str">
        <f t="shared" si="9"/>
        <v/>
      </c>
    </row>
    <row r="48" spans="1:30" ht="15.75" thickBot="1" x14ac:dyDescent="0.3">
      <c r="A48" s="225">
        <f t="shared" si="10"/>
        <v>44</v>
      </c>
      <c r="B48" s="18"/>
      <c r="C48" s="19"/>
      <c r="D48" s="20"/>
      <c r="E48" s="62">
        <v>0</v>
      </c>
      <c r="F48" s="255">
        <v>0.255</v>
      </c>
      <c r="G48" s="8">
        <f t="shared" si="0"/>
        <v>0</v>
      </c>
      <c r="H48" s="8">
        <f t="shared" si="1"/>
        <v>0</v>
      </c>
      <c r="I48" s="8">
        <f t="shared" si="2"/>
        <v>0</v>
      </c>
      <c r="J48" s="8">
        <f t="shared" si="3"/>
        <v>0</v>
      </c>
      <c r="K48" s="8">
        <f t="shared" si="4"/>
        <v>0</v>
      </c>
      <c r="L48" s="8">
        <f t="shared" si="5"/>
        <v>0</v>
      </c>
      <c r="M48" s="14">
        <f t="shared" si="6"/>
        <v>0</v>
      </c>
      <c r="N48" s="45"/>
      <c r="O48" s="228" t="str">
        <f>IF(AND(E48&gt;0,N48&gt;0),IF(E48&gt;0,VLOOKUP(N48,Tilinumerot!$A$3:$C$54,3,FALSE),"Ei tilinroa"),"-")</f>
        <v>-</v>
      </c>
      <c r="P48" s="62"/>
      <c r="Q48" s="62"/>
      <c r="R48" s="62"/>
      <c r="S48" s="62"/>
      <c r="T48" s="62"/>
      <c r="U48" s="62"/>
      <c r="V48" s="62"/>
      <c r="W48" s="62"/>
      <c r="X48" s="62"/>
      <c r="Y48" s="62"/>
      <c r="Z48" s="63"/>
      <c r="AA48" s="63"/>
      <c r="AB48" s="15">
        <f t="shared" si="7"/>
        <v>0</v>
      </c>
      <c r="AC48" s="71">
        <f t="shared" si="8"/>
        <v>0</v>
      </c>
      <c r="AD48" t="str">
        <f t="shared" si="9"/>
        <v/>
      </c>
    </row>
    <row r="49" spans="1:30" ht="15.75" thickBot="1" x14ac:dyDescent="0.3">
      <c r="A49" s="225">
        <f t="shared" si="10"/>
        <v>45</v>
      </c>
      <c r="B49" s="18"/>
      <c r="C49" s="19"/>
      <c r="D49" s="20"/>
      <c r="E49" s="62">
        <v>0</v>
      </c>
      <c r="F49" s="255">
        <v>0.255</v>
      </c>
      <c r="G49" s="8">
        <f t="shared" si="0"/>
        <v>0</v>
      </c>
      <c r="H49" s="8">
        <f t="shared" si="1"/>
        <v>0</v>
      </c>
      <c r="I49" s="8">
        <f t="shared" si="2"/>
        <v>0</v>
      </c>
      <c r="J49" s="8">
        <f t="shared" si="3"/>
        <v>0</v>
      </c>
      <c r="K49" s="8">
        <f t="shared" si="4"/>
        <v>0</v>
      </c>
      <c r="L49" s="8">
        <f t="shared" si="5"/>
        <v>0</v>
      </c>
      <c r="M49" s="14">
        <f t="shared" si="6"/>
        <v>0</v>
      </c>
      <c r="N49" s="45"/>
      <c r="O49" s="228" t="str">
        <f>IF(AND(E49&gt;0,N49&gt;0),IF(E49&gt;0,VLOOKUP(N49,Tilinumerot!$A$3:$C$54,3,FALSE),"Ei tilinroa"),"-")</f>
        <v>-</v>
      </c>
      <c r="P49" s="62"/>
      <c r="Q49" s="62"/>
      <c r="R49" s="62"/>
      <c r="S49" s="62"/>
      <c r="T49" s="62"/>
      <c r="U49" s="62"/>
      <c r="V49" s="62"/>
      <c r="W49" s="62"/>
      <c r="X49" s="62"/>
      <c r="Y49" s="62"/>
      <c r="Z49" s="63"/>
      <c r="AA49" s="63"/>
      <c r="AB49" s="15">
        <f t="shared" si="7"/>
        <v>0</v>
      </c>
      <c r="AC49" s="71">
        <f t="shared" si="8"/>
        <v>0</v>
      </c>
      <c r="AD49" t="str">
        <f t="shared" si="9"/>
        <v/>
      </c>
    </row>
    <row r="50" spans="1:30" ht="15.75" thickBot="1" x14ac:dyDescent="0.3">
      <c r="A50" s="225">
        <f t="shared" si="10"/>
        <v>46</v>
      </c>
      <c r="B50" s="18"/>
      <c r="C50" s="19"/>
      <c r="D50" s="20"/>
      <c r="E50" s="62">
        <v>0</v>
      </c>
      <c r="F50" s="255">
        <v>0.255</v>
      </c>
      <c r="G50" s="8">
        <f t="shared" si="0"/>
        <v>0</v>
      </c>
      <c r="H50" s="8">
        <f t="shared" si="1"/>
        <v>0</v>
      </c>
      <c r="I50" s="8">
        <f t="shared" si="2"/>
        <v>0</v>
      </c>
      <c r="J50" s="8">
        <f t="shared" si="3"/>
        <v>0</v>
      </c>
      <c r="K50" s="8">
        <f t="shared" si="4"/>
        <v>0</v>
      </c>
      <c r="L50" s="8">
        <f t="shared" si="5"/>
        <v>0</v>
      </c>
      <c r="M50" s="14">
        <f t="shared" si="6"/>
        <v>0</v>
      </c>
      <c r="N50" s="45"/>
      <c r="O50" s="228" t="str">
        <f>IF(AND(E50&gt;0,N50&gt;0),IF(E50&gt;0,VLOOKUP(N50,Tilinumerot!$A$3:$C$54,3,FALSE),"Ei tilinroa"),"-")</f>
        <v>-</v>
      </c>
      <c r="P50" s="62"/>
      <c r="Q50" s="62"/>
      <c r="R50" s="62"/>
      <c r="S50" s="62"/>
      <c r="T50" s="62"/>
      <c r="U50" s="62"/>
      <c r="V50" s="62"/>
      <c r="W50" s="62"/>
      <c r="X50" s="62"/>
      <c r="Y50" s="62"/>
      <c r="Z50" s="63"/>
      <c r="AA50" s="63"/>
      <c r="AB50" s="15">
        <f t="shared" si="7"/>
        <v>0</v>
      </c>
      <c r="AC50" s="71">
        <f t="shared" si="8"/>
        <v>0</v>
      </c>
      <c r="AD50" t="str">
        <f t="shared" si="9"/>
        <v/>
      </c>
    </row>
    <row r="51" spans="1:30" ht="15.75" thickBot="1" x14ac:dyDescent="0.3">
      <c r="A51" s="225">
        <f t="shared" si="10"/>
        <v>47</v>
      </c>
      <c r="B51" s="18"/>
      <c r="C51" s="19"/>
      <c r="D51" s="20"/>
      <c r="E51" s="62">
        <v>0</v>
      </c>
      <c r="F51" s="255">
        <v>0.255</v>
      </c>
      <c r="G51" s="8">
        <f t="shared" si="0"/>
        <v>0</v>
      </c>
      <c r="H51" s="8">
        <f t="shared" si="1"/>
        <v>0</v>
      </c>
      <c r="I51" s="8">
        <f t="shared" si="2"/>
        <v>0</v>
      </c>
      <c r="J51" s="8">
        <f t="shared" si="3"/>
        <v>0</v>
      </c>
      <c r="K51" s="8">
        <f t="shared" si="4"/>
        <v>0</v>
      </c>
      <c r="L51" s="8">
        <f t="shared" si="5"/>
        <v>0</v>
      </c>
      <c r="M51" s="14">
        <f t="shared" si="6"/>
        <v>0</v>
      </c>
      <c r="N51" s="45"/>
      <c r="O51" s="228" t="str">
        <f>IF(AND(E51&gt;0,N51&gt;0),IF(E51&gt;0,VLOOKUP(N51,Tilinumerot!$A$3:$C$54,3,FALSE),"Ei tilinroa"),"-")</f>
        <v>-</v>
      </c>
      <c r="P51" s="62"/>
      <c r="Q51" s="62"/>
      <c r="R51" s="62"/>
      <c r="S51" s="62"/>
      <c r="T51" s="62"/>
      <c r="U51" s="62"/>
      <c r="V51" s="62"/>
      <c r="W51" s="62"/>
      <c r="X51" s="62"/>
      <c r="Y51" s="62"/>
      <c r="Z51" s="63"/>
      <c r="AA51" s="63"/>
      <c r="AB51" s="15">
        <f t="shared" si="7"/>
        <v>0</v>
      </c>
      <c r="AC51" s="71">
        <f t="shared" si="8"/>
        <v>0</v>
      </c>
      <c r="AD51" t="str">
        <f t="shared" si="9"/>
        <v/>
      </c>
    </row>
    <row r="52" spans="1:30" ht="15.75" thickBot="1" x14ac:dyDescent="0.3">
      <c r="A52" s="225">
        <f t="shared" si="10"/>
        <v>48</v>
      </c>
      <c r="B52" s="18"/>
      <c r="C52" s="19"/>
      <c r="D52" s="20"/>
      <c r="E52" s="62">
        <v>0</v>
      </c>
      <c r="F52" s="255">
        <v>0.255</v>
      </c>
      <c r="G52" s="8">
        <f t="shared" si="0"/>
        <v>0</v>
      </c>
      <c r="H52" s="8">
        <f t="shared" si="1"/>
        <v>0</v>
      </c>
      <c r="I52" s="8">
        <f t="shared" si="2"/>
        <v>0</v>
      </c>
      <c r="J52" s="8">
        <f t="shared" si="3"/>
        <v>0</v>
      </c>
      <c r="K52" s="8">
        <f t="shared" si="4"/>
        <v>0</v>
      </c>
      <c r="L52" s="8">
        <f t="shared" si="5"/>
        <v>0</v>
      </c>
      <c r="M52" s="14">
        <f t="shared" si="6"/>
        <v>0</v>
      </c>
      <c r="N52" s="45"/>
      <c r="O52" s="228" t="str">
        <f>IF(AND(E52&gt;0,N52&gt;0),IF(E52&gt;0,VLOOKUP(N52,Tilinumerot!$A$3:$C$54,3,FALSE),"Ei tilinroa"),"-")</f>
        <v>-</v>
      </c>
      <c r="P52" s="62"/>
      <c r="Q52" s="62"/>
      <c r="R52" s="62"/>
      <c r="S52" s="62"/>
      <c r="T52" s="62"/>
      <c r="U52" s="62"/>
      <c r="V52" s="62"/>
      <c r="W52" s="62"/>
      <c r="X52" s="62"/>
      <c r="Y52" s="62"/>
      <c r="Z52" s="63"/>
      <c r="AA52" s="63"/>
      <c r="AB52" s="15">
        <f t="shared" si="7"/>
        <v>0</v>
      </c>
      <c r="AC52" s="71">
        <f t="shared" si="8"/>
        <v>0</v>
      </c>
      <c r="AD52" t="str">
        <f t="shared" si="9"/>
        <v/>
      </c>
    </row>
    <row r="53" spans="1:30" ht="15.75" thickBot="1" x14ac:dyDescent="0.3">
      <c r="A53" s="225">
        <f t="shared" si="10"/>
        <v>49</v>
      </c>
      <c r="B53" s="18"/>
      <c r="C53" s="19"/>
      <c r="D53" s="20"/>
      <c r="E53" s="62">
        <v>0</v>
      </c>
      <c r="F53" s="255">
        <v>0.255</v>
      </c>
      <c r="G53" s="8">
        <f t="shared" si="0"/>
        <v>0</v>
      </c>
      <c r="H53" s="8">
        <f t="shared" si="1"/>
        <v>0</v>
      </c>
      <c r="I53" s="8">
        <f t="shared" si="2"/>
        <v>0</v>
      </c>
      <c r="J53" s="8">
        <f t="shared" si="3"/>
        <v>0</v>
      </c>
      <c r="K53" s="8">
        <f t="shared" si="4"/>
        <v>0</v>
      </c>
      <c r="L53" s="8">
        <f t="shared" si="5"/>
        <v>0</v>
      </c>
      <c r="M53" s="14">
        <f t="shared" si="6"/>
        <v>0</v>
      </c>
      <c r="N53" s="45"/>
      <c r="O53" s="228" t="str">
        <f>IF(AND(E53&gt;0,N53&gt;0),IF(E53&gt;0,VLOOKUP(N53,Tilinumerot!$A$3:$C$54,3,FALSE),"Ei tilinroa"),"-")</f>
        <v>-</v>
      </c>
      <c r="P53" s="62"/>
      <c r="Q53" s="62"/>
      <c r="R53" s="62"/>
      <c r="S53" s="62"/>
      <c r="T53" s="62"/>
      <c r="U53" s="62"/>
      <c r="V53" s="62"/>
      <c r="W53" s="62"/>
      <c r="X53" s="62"/>
      <c r="Y53" s="62"/>
      <c r="Z53" s="63"/>
      <c r="AA53" s="63"/>
      <c r="AB53" s="15">
        <f t="shared" si="7"/>
        <v>0</v>
      </c>
      <c r="AC53" s="71">
        <f t="shared" si="8"/>
        <v>0</v>
      </c>
      <c r="AD53" t="str">
        <f t="shared" si="9"/>
        <v/>
      </c>
    </row>
    <row r="54" spans="1:30" ht="15.75" thickBot="1" x14ac:dyDescent="0.3">
      <c r="A54" s="225">
        <f t="shared" si="10"/>
        <v>50</v>
      </c>
      <c r="B54" s="18"/>
      <c r="C54" s="19"/>
      <c r="D54" s="20"/>
      <c r="E54" s="62">
        <v>0</v>
      </c>
      <c r="F54" s="255">
        <v>0.255</v>
      </c>
      <c r="G54" s="8">
        <f t="shared" si="0"/>
        <v>0</v>
      </c>
      <c r="H54" s="8">
        <f t="shared" si="1"/>
        <v>0</v>
      </c>
      <c r="I54" s="8">
        <f t="shared" si="2"/>
        <v>0</v>
      </c>
      <c r="J54" s="8">
        <f t="shared" si="3"/>
        <v>0</v>
      </c>
      <c r="K54" s="8">
        <f t="shared" si="4"/>
        <v>0</v>
      </c>
      <c r="L54" s="8">
        <f t="shared" si="5"/>
        <v>0</v>
      </c>
      <c r="M54" s="14">
        <f t="shared" si="6"/>
        <v>0</v>
      </c>
      <c r="N54" s="45"/>
      <c r="O54" s="228" t="str">
        <f>IF(AND(E54&gt;0,N54&gt;0),IF(E54&gt;0,VLOOKUP(N54,Tilinumerot!$A$3:$C$54,3,FALSE),"Ei tilinroa"),"-")</f>
        <v>-</v>
      </c>
      <c r="P54" s="62"/>
      <c r="Q54" s="62"/>
      <c r="R54" s="62"/>
      <c r="S54" s="62"/>
      <c r="T54" s="62"/>
      <c r="U54" s="62"/>
      <c r="V54" s="62"/>
      <c r="W54" s="62"/>
      <c r="X54" s="62"/>
      <c r="Y54" s="62"/>
      <c r="Z54" s="63"/>
      <c r="AA54" s="63"/>
      <c r="AB54" s="15">
        <f t="shared" si="7"/>
        <v>0</v>
      </c>
      <c r="AC54" s="71">
        <f t="shared" si="8"/>
        <v>0</v>
      </c>
      <c r="AD54" t="str">
        <f t="shared" si="9"/>
        <v/>
      </c>
    </row>
    <row r="55" spans="1:30" ht="15.75" thickBot="1" x14ac:dyDescent="0.3">
      <c r="A55" s="225">
        <f t="shared" si="10"/>
        <v>51</v>
      </c>
      <c r="B55" s="18"/>
      <c r="C55" s="19"/>
      <c r="D55" s="20"/>
      <c r="E55" s="62">
        <v>0</v>
      </c>
      <c r="F55" s="255">
        <v>0.255</v>
      </c>
      <c r="G55" s="8">
        <f t="shared" si="0"/>
        <v>0</v>
      </c>
      <c r="H55" s="8">
        <f t="shared" si="1"/>
        <v>0</v>
      </c>
      <c r="I55" s="8">
        <f t="shared" si="2"/>
        <v>0</v>
      </c>
      <c r="J55" s="8">
        <f t="shared" si="3"/>
        <v>0</v>
      </c>
      <c r="K55" s="8">
        <f t="shared" si="4"/>
        <v>0</v>
      </c>
      <c r="L55" s="8">
        <f t="shared" si="5"/>
        <v>0</v>
      </c>
      <c r="M55" s="14">
        <f t="shared" si="6"/>
        <v>0</v>
      </c>
      <c r="N55" s="45"/>
      <c r="O55" s="228" t="str">
        <f>IF(AND(E55&gt;0,N55&gt;0),IF(E55&gt;0,VLOOKUP(N55,Tilinumerot!$A$3:$C$54,3,FALSE),"Ei tilinroa"),"-")</f>
        <v>-</v>
      </c>
      <c r="P55" s="62"/>
      <c r="Q55" s="62"/>
      <c r="R55" s="62"/>
      <c r="S55" s="62"/>
      <c r="T55" s="62"/>
      <c r="U55" s="62"/>
      <c r="V55" s="62"/>
      <c r="W55" s="62"/>
      <c r="X55" s="62"/>
      <c r="Y55" s="62"/>
      <c r="Z55" s="63"/>
      <c r="AA55" s="63"/>
      <c r="AB55" s="15">
        <f t="shared" si="7"/>
        <v>0</v>
      </c>
      <c r="AC55" s="71">
        <f t="shared" si="8"/>
        <v>0</v>
      </c>
      <c r="AD55" t="str">
        <f t="shared" si="9"/>
        <v/>
      </c>
    </row>
    <row r="56" spans="1:30" ht="15.75" thickBot="1" x14ac:dyDescent="0.3">
      <c r="A56" s="225">
        <f t="shared" si="10"/>
        <v>52</v>
      </c>
      <c r="B56" s="18"/>
      <c r="C56" s="19"/>
      <c r="D56" s="20"/>
      <c r="E56" s="62">
        <v>0</v>
      </c>
      <c r="F56" s="255">
        <v>0.255</v>
      </c>
      <c r="G56" s="8">
        <f t="shared" si="0"/>
        <v>0</v>
      </c>
      <c r="H56" s="8">
        <f t="shared" si="1"/>
        <v>0</v>
      </c>
      <c r="I56" s="8">
        <f t="shared" si="2"/>
        <v>0</v>
      </c>
      <c r="J56" s="8">
        <f t="shared" si="3"/>
        <v>0</v>
      </c>
      <c r="K56" s="8">
        <f t="shared" si="4"/>
        <v>0</v>
      </c>
      <c r="L56" s="8">
        <f t="shared" si="5"/>
        <v>0</v>
      </c>
      <c r="M56" s="14">
        <f t="shared" si="6"/>
        <v>0</v>
      </c>
      <c r="N56" s="45"/>
      <c r="O56" s="228" t="str">
        <f>IF(AND(E56&gt;0,N56&gt;0),IF(E56&gt;0,VLOOKUP(N56,Tilinumerot!$A$3:$C$54,3,FALSE),"Ei tilinroa"),"-")</f>
        <v>-</v>
      </c>
      <c r="P56" s="62"/>
      <c r="Q56" s="62"/>
      <c r="R56" s="62"/>
      <c r="S56" s="62"/>
      <c r="T56" s="62"/>
      <c r="U56" s="62"/>
      <c r="V56" s="62"/>
      <c r="W56" s="62"/>
      <c r="X56" s="62"/>
      <c r="Y56" s="62"/>
      <c r="Z56" s="63"/>
      <c r="AA56" s="63"/>
      <c r="AB56" s="15">
        <f t="shared" si="7"/>
        <v>0</v>
      </c>
      <c r="AC56" s="71">
        <f t="shared" si="8"/>
        <v>0</v>
      </c>
      <c r="AD56" t="str">
        <f t="shared" si="9"/>
        <v/>
      </c>
    </row>
    <row r="57" spans="1:30" ht="15.75" thickBot="1" x14ac:dyDescent="0.3">
      <c r="A57" s="225">
        <f t="shared" si="10"/>
        <v>53</v>
      </c>
      <c r="B57" s="18"/>
      <c r="C57" s="19"/>
      <c r="D57" s="20"/>
      <c r="E57" s="62">
        <v>0</v>
      </c>
      <c r="F57" s="255">
        <v>0.255</v>
      </c>
      <c r="G57" s="8">
        <f t="shared" si="0"/>
        <v>0</v>
      </c>
      <c r="H57" s="8">
        <f t="shared" si="1"/>
        <v>0</v>
      </c>
      <c r="I57" s="8">
        <f t="shared" si="2"/>
        <v>0</v>
      </c>
      <c r="J57" s="8">
        <f t="shared" si="3"/>
        <v>0</v>
      </c>
      <c r="K57" s="8">
        <f t="shared" si="4"/>
        <v>0</v>
      </c>
      <c r="L57" s="8">
        <f t="shared" si="5"/>
        <v>0</v>
      </c>
      <c r="M57" s="14">
        <f t="shared" si="6"/>
        <v>0</v>
      </c>
      <c r="N57" s="45"/>
      <c r="O57" s="228" t="str">
        <f>IF(AND(E57&gt;0,N57&gt;0),IF(E57&gt;0,VLOOKUP(N57,Tilinumerot!$A$3:$C$54,3,FALSE),"Ei tilinroa"),"-")</f>
        <v>-</v>
      </c>
      <c r="P57" s="62"/>
      <c r="Q57" s="62"/>
      <c r="R57" s="62"/>
      <c r="S57" s="62"/>
      <c r="T57" s="62"/>
      <c r="U57" s="62"/>
      <c r="V57" s="62"/>
      <c r="W57" s="62"/>
      <c r="X57" s="62"/>
      <c r="Y57" s="62"/>
      <c r="Z57" s="63"/>
      <c r="AA57" s="63"/>
      <c r="AB57" s="15">
        <f t="shared" si="7"/>
        <v>0</v>
      </c>
      <c r="AC57" s="71">
        <f t="shared" si="8"/>
        <v>0</v>
      </c>
      <c r="AD57" t="str">
        <f t="shared" si="9"/>
        <v/>
      </c>
    </row>
    <row r="58" spans="1:30" ht="15.75" thickBot="1" x14ac:dyDescent="0.3">
      <c r="A58" s="225">
        <f t="shared" si="10"/>
        <v>54</v>
      </c>
      <c r="B58" s="18"/>
      <c r="C58" s="19"/>
      <c r="D58" s="20"/>
      <c r="E58" s="62">
        <v>0</v>
      </c>
      <c r="F58" s="255">
        <v>0.255</v>
      </c>
      <c r="G58" s="8">
        <f t="shared" si="0"/>
        <v>0</v>
      </c>
      <c r="H58" s="8">
        <f t="shared" si="1"/>
        <v>0</v>
      </c>
      <c r="I58" s="8">
        <f t="shared" si="2"/>
        <v>0</v>
      </c>
      <c r="J58" s="8">
        <f t="shared" si="3"/>
        <v>0</v>
      </c>
      <c r="K58" s="8">
        <f t="shared" si="4"/>
        <v>0</v>
      </c>
      <c r="L58" s="8">
        <f t="shared" si="5"/>
        <v>0</v>
      </c>
      <c r="M58" s="14">
        <f t="shared" si="6"/>
        <v>0</v>
      </c>
      <c r="N58" s="45"/>
      <c r="O58" s="228" t="str">
        <f>IF(AND(E58&gt;0,N58&gt;0),IF(E58&gt;0,VLOOKUP(N58,Tilinumerot!$A$3:$C$54,3,FALSE),"Ei tilinroa"),"-")</f>
        <v>-</v>
      </c>
      <c r="P58" s="62"/>
      <c r="Q58" s="62"/>
      <c r="R58" s="62"/>
      <c r="S58" s="62"/>
      <c r="T58" s="62"/>
      <c r="U58" s="62"/>
      <c r="V58" s="62"/>
      <c r="W58" s="62"/>
      <c r="X58" s="62"/>
      <c r="Y58" s="62"/>
      <c r="Z58" s="63"/>
      <c r="AA58" s="63"/>
      <c r="AB58" s="15">
        <f t="shared" si="7"/>
        <v>0</v>
      </c>
      <c r="AC58" s="71">
        <f t="shared" si="8"/>
        <v>0</v>
      </c>
      <c r="AD58" t="str">
        <f t="shared" si="9"/>
        <v/>
      </c>
    </row>
    <row r="59" spans="1:30" ht="15.75" thickBot="1" x14ac:dyDescent="0.3">
      <c r="A59" s="225">
        <f t="shared" si="10"/>
        <v>55</v>
      </c>
      <c r="B59" s="18"/>
      <c r="C59" s="19"/>
      <c r="D59" s="20"/>
      <c r="E59" s="62">
        <v>0</v>
      </c>
      <c r="F59" s="255">
        <v>0.255</v>
      </c>
      <c r="G59" s="8">
        <f t="shared" si="0"/>
        <v>0</v>
      </c>
      <c r="H59" s="8">
        <f t="shared" si="1"/>
        <v>0</v>
      </c>
      <c r="I59" s="8">
        <f t="shared" si="2"/>
        <v>0</v>
      </c>
      <c r="J59" s="8">
        <f t="shared" si="3"/>
        <v>0</v>
      </c>
      <c r="K59" s="8">
        <f t="shared" si="4"/>
        <v>0</v>
      </c>
      <c r="L59" s="8">
        <f t="shared" si="5"/>
        <v>0</v>
      </c>
      <c r="M59" s="14">
        <f t="shared" si="6"/>
        <v>0</v>
      </c>
      <c r="N59" s="45"/>
      <c r="O59" s="228" t="str">
        <f>IF(AND(E59&gt;0,N59&gt;0),IF(E59&gt;0,VLOOKUP(N59,Tilinumerot!$A$3:$C$54,3,FALSE),"Ei tilinroa"),"-")</f>
        <v>-</v>
      </c>
      <c r="P59" s="62"/>
      <c r="Q59" s="62"/>
      <c r="R59" s="62"/>
      <c r="S59" s="62"/>
      <c r="T59" s="62"/>
      <c r="U59" s="62"/>
      <c r="V59" s="62"/>
      <c r="W59" s="62"/>
      <c r="X59" s="62"/>
      <c r="Y59" s="62"/>
      <c r="Z59" s="63"/>
      <c r="AA59" s="63"/>
      <c r="AB59" s="15">
        <f t="shared" si="7"/>
        <v>0</v>
      </c>
      <c r="AC59" s="71">
        <f t="shared" si="8"/>
        <v>0</v>
      </c>
      <c r="AD59" t="str">
        <f t="shared" si="9"/>
        <v/>
      </c>
    </row>
    <row r="60" spans="1:30" ht="15.75" thickBot="1" x14ac:dyDescent="0.3">
      <c r="A60" s="225">
        <f t="shared" si="10"/>
        <v>56</v>
      </c>
      <c r="B60" s="18"/>
      <c r="C60" s="19"/>
      <c r="D60" s="20"/>
      <c r="E60" s="62">
        <v>0</v>
      </c>
      <c r="F60" s="255">
        <v>0.255</v>
      </c>
      <c r="G60" s="8">
        <f t="shared" si="0"/>
        <v>0</v>
      </c>
      <c r="H60" s="8">
        <f t="shared" si="1"/>
        <v>0</v>
      </c>
      <c r="I60" s="8">
        <f t="shared" si="2"/>
        <v>0</v>
      </c>
      <c r="J60" s="8">
        <f t="shared" si="3"/>
        <v>0</v>
      </c>
      <c r="K60" s="8">
        <f t="shared" si="4"/>
        <v>0</v>
      </c>
      <c r="L60" s="8">
        <f t="shared" si="5"/>
        <v>0</v>
      </c>
      <c r="M60" s="14">
        <f t="shared" si="6"/>
        <v>0</v>
      </c>
      <c r="N60" s="45"/>
      <c r="O60" s="228" t="str">
        <f>IF(AND(E60&gt;0,N60&gt;0),IF(E60&gt;0,VLOOKUP(N60,Tilinumerot!$A$3:$C$54,3,FALSE),"Ei tilinroa"),"-")</f>
        <v>-</v>
      </c>
      <c r="P60" s="62"/>
      <c r="Q60" s="62"/>
      <c r="R60" s="62"/>
      <c r="S60" s="62"/>
      <c r="T60" s="62"/>
      <c r="U60" s="62"/>
      <c r="V60" s="62"/>
      <c r="W60" s="62"/>
      <c r="X60" s="62"/>
      <c r="Y60" s="62"/>
      <c r="Z60" s="63"/>
      <c r="AA60" s="63"/>
      <c r="AB60" s="15">
        <f t="shared" si="7"/>
        <v>0</v>
      </c>
      <c r="AC60" s="71">
        <f t="shared" si="8"/>
        <v>0</v>
      </c>
      <c r="AD60" t="str">
        <f t="shared" si="9"/>
        <v/>
      </c>
    </row>
    <row r="61" spans="1:30" ht="15.75" thickBot="1" x14ac:dyDescent="0.3">
      <c r="A61" s="225">
        <f t="shared" si="10"/>
        <v>57</v>
      </c>
      <c r="B61" s="18"/>
      <c r="C61" s="19"/>
      <c r="D61" s="20"/>
      <c r="E61" s="62">
        <v>0</v>
      </c>
      <c r="F61" s="255">
        <v>0.255</v>
      </c>
      <c r="G61" s="8">
        <f t="shared" si="0"/>
        <v>0</v>
      </c>
      <c r="H61" s="8">
        <f t="shared" si="1"/>
        <v>0</v>
      </c>
      <c r="I61" s="8">
        <f t="shared" si="2"/>
        <v>0</v>
      </c>
      <c r="J61" s="8">
        <f t="shared" si="3"/>
        <v>0</v>
      </c>
      <c r="K61" s="8">
        <f t="shared" si="4"/>
        <v>0</v>
      </c>
      <c r="L61" s="8">
        <f t="shared" si="5"/>
        <v>0</v>
      </c>
      <c r="M61" s="14">
        <f t="shared" si="6"/>
        <v>0</v>
      </c>
      <c r="N61" s="45"/>
      <c r="O61" s="228" t="str">
        <f>IF(AND(E61&gt;0,N61&gt;0),IF(E61&gt;0,VLOOKUP(N61,Tilinumerot!$A$3:$C$54,3,FALSE),"Ei tilinroa"),"-")</f>
        <v>-</v>
      </c>
      <c r="P61" s="62"/>
      <c r="Q61" s="62"/>
      <c r="R61" s="62"/>
      <c r="S61" s="62"/>
      <c r="T61" s="62"/>
      <c r="U61" s="62"/>
      <c r="V61" s="62"/>
      <c r="W61" s="62"/>
      <c r="X61" s="62"/>
      <c r="Y61" s="62"/>
      <c r="Z61" s="63"/>
      <c r="AA61" s="63"/>
      <c r="AB61" s="15">
        <f t="shared" si="7"/>
        <v>0</v>
      </c>
      <c r="AC61" s="71">
        <f t="shared" si="8"/>
        <v>0</v>
      </c>
      <c r="AD61" t="str">
        <f t="shared" si="9"/>
        <v/>
      </c>
    </row>
    <row r="62" spans="1:30" ht="15.75" thickBot="1" x14ac:dyDescent="0.3">
      <c r="A62" s="225">
        <f t="shared" si="10"/>
        <v>58</v>
      </c>
      <c r="B62" s="18"/>
      <c r="C62" s="19"/>
      <c r="D62" s="20"/>
      <c r="E62" s="62">
        <v>0</v>
      </c>
      <c r="F62" s="255">
        <v>0.255</v>
      </c>
      <c r="G62" s="8">
        <f t="shared" si="0"/>
        <v>0</v>
      </c>
      <c r="H62" s="8">
        <f t="shared" si="1"/>
        <v>0</v>
      </c>
      <c r="I62" s="8">
        <f t="shared" si="2"/>
        <v>0</v>
      </c>
      <c r="J62" s="8">
        <f t="shared" si="3"/>
        <v>0</v>
      </c>
      <c r="K62" s="8">
        <f t="shared" si="4"/>
        <v>0</v>
      </c>
      <c r="L62" s="8">
        <f t="shared" si="5"/>
        <v>0</v>
      </c>
      <c r="M62" s="14">
        <f t="shared" si="6"/>
        <v>0</v>
      </c>
      <c r="N62" s="45"/>
      <c r="O62" s="228" t="str">
        <f>IF(AND(E62&gt;0,N62&gt;0),IF(E62&gt;0,VLOOKUP(N62,Tilinumerot!$A$3:$C$54,3,FALSE),"Ei tilinroa"),"-")</f>
        <v>-</v>
      </c>
      <c r="P62" s="62"/>
      <c r="Q62" s="62"/>
      <c r="R62" s="62"/>
      <c r="S62" s="62"/>
      <c r="T62" s="62"/>
      <c r="U62" s="62"/>
      <c r="V62" s="62"/>
      <c r="W62" s="62"/>
      <c r="X62" s="62"/>
      <c r="Y62" s="62"/>
      <c r="Z62" s="63"/>
      <c r="AA62" s="63"/>
      <c r="AB62" s="15">
        <f t="shared" si="7"/>
        <v>0</v>
      </c>
      <c r="AC62" s="71">
        <f t="shared" si="8"/>
        <v>0</v>
      </c>
      <c r="AD62" t="str">
        <f t="shared" si="9"/>
        <v/>
      </c>
    </row>
    <row r="63" spans="1:30" ht="15.75" thickBot="1" x14ac:dyDescent="0.3">
      <c r="A63" s="225">
        <f t="shared" si="10"/>
        <v>59</v>
      </c>
      <c r="B63" s="18"/>
      <c r="C63" s="19"/>
      <c r="D63" s="20"/>
      <c r="E63" s="62">
        <v>0</v>
      </c>
      <c r="F63" s="255">
        <v>0.255</v>
      </c>
      <c r="G63" s="8">
        <f t="shared" si="0"/>
        <v>0</v>
      </c>
      <c r="H63" s="8">
        <f t="shared" si="1"/>
        <v>0</v>
      </c>
      <c r="I63" s="8">
        <f t="shared" si="2"/>
        <v>0</v>
      </c>
      <c r="J63" s="8">
        <f t="shared" si="3"/>
        <v>0</v>
      </c>
      <c r="K63" s="8">
        <f t="shared" si="4"/>
        <v>0</v>
      </c>
      <c r="L63" s="8">
        <f t="shared" si="5"/>
        <v>0</v>
      </c>
      <c r="M63" s="14">
        <f t="shared" si="6"/>
        <v>0</v>
      </c>
      <c r="N63" s="45"/>
      <c r="O63" s="228" t="str">
        <f>IF(AND(E63&gt;0,N63&gt;0),IF(E63&gt;0,VLOOKUP(N63,Tilinumerot!$A$3:$C$54,3,FALSE),"Ei tilinroa"),"-")</f>
        <v>-</v>
      </c>
      <c r="P63" s="62"/>
      <c r="Q63" s="62"/>
      <c r="R63" s="62"/>
      <c r="S63" s="62"/>
      <c r="T63" s="62"/>
      <c r="U63" s="62"/>
      <c r="V63" s="62"/>
      <c r="W63" s="62"/>
      <c r="X63" s="62"/>
      <c r="Y63" s="62"/>
      <c r="Z63" s="63"/>
      <c r="AA63" s="63"/>
      <c r="AB63" s="15">
        <f t="shared" si="7"/>
        <v>0</v>
      </c>
      <c r="AC63" s="71">
        <f t="shared" si="8"/>
        <v>0</v>
      </c>
      <c r="AD63" t="str">
        <f t="shared" si="9"/>
        <v/>
      </c>
    </row>
    <row r="64" spans="1:30" ht="15.75" thickBot="1" x14ac:dyDescent="0.3">
      <c r="A64" s="225">
        <f t="shared" si="10"/>
        <v>60</v>
      </c>
      <c r="B64" s="18"/>
      <c r="C64" s="19"/>
      <c r="D64" s="20"/>
      <c r="E64" s="62">
        <v>0</v>
      </c>
      <c r="F64" s="255">
        <v>0.255</v>
      </c>
      <c r="G64" s="8">
        <f t="shared" si="0"/>
        <v>0</v>
      </c>
      <c r="H64" s="8">
        <f t="shared" si="1"/>
        <v>0</v>
      </c>
      <c r="I64" s="8">
        <f t="shared" si="2"/>
        <v>0</v>
      </c>
      <c r="J64" s="8">
        <f t="shared" si="3"/>
        <v>0</v>
      </c>
      <c r="K64" s="8">
        <f t="shared" si="4"/>
        <v>0</v>
      </c>
      <c r="L64" s="8">
        <f t="shared" si="5"/>
        <v>0</v>
      </c>
      <c r="M64" s="14">
        <f t="shared" si="6"/>
        <v>0</v>
      </c>
      <c r="N64" s="45"/>
      <c r="O64" s="228" t="str">
        <f>IF(AND(E64&gt;0,N64&gt;0),IF(E64&gt;0,VLOOKUP(N64,Tilinumerot!$A$3:$C$54,3,FALSE),"Ei tilinroa"),"-")</f>
        <v>-</v>
      </c>
      <c r="P64" s="62"/>
      <c r="Q64" s="62"/>
      <c r="R64" s="62"/>
      <c r="S64" s="62"/>
      <c r="T64" s="62"/>
      <c r="U64" s="62"/>
      <c r="V64" s="62"/>
      <c r="W64" s="62"/>
      <c r="X64" s="62"/>
      <c r="Y64" s="62"/>
      <c r="Z64" s="63"/>
      <c r="AA64" s="63"/>
      <c r="AB64" s="15">
        <f t="shared" si="7"/>
        <v>0</v>
      </c>
      <c r="AC64" s="71">
        <f t="shared" si="8"/>
        <v>0</v>
      </c>
      <c r="AD64" t="str">
        <f t="shared" si="9"/>
        <v/>
      </c>
    </row>
    <row r="65" spans="1:30" ht="15.75" thickBot="1" x14ac:dyDescent="0.3">
      <c r="A65" s="225">
        <f t="shared" si="10"/>
        <v>61</v>
      </c>
      <c r="B65" s="18"/>
      <c r="C65" s="19"/>
      <c r="D65" s="20"/>
      <c r="E65" s="62">
        <v>0</v>
      </c>
      <c r="F65" s="255">
        <v>0.255</v>
      </c>
      <c r="G65" s="8">
        <f t="shared" si="0"/>
        <v>0</v>
      </c>
      <c r="H65" s="8">
        <f t="shared" si="1"/>
        <v>0</v>
      </c>
      <c r="I65" s="8">
        <f t="shared" si="2"/>
        <v>0</v>
      </c>
      <c r="J65" s="8">
        <f t="shared" si="3"/>
        <v>0</v>
      </c>
      <c r="K65" s="8">
        <f t="shared" si="4"/>
        <v>0</v>
      </c>
      <c r="L65" s="8">
        <f t="shared" si="5"/>
        <v>0</v>
      </c>
      <c r="M65" s="14">
        <f t="shared" si="6"/>
        <v>0</v>
      </c>
      <c r="N65" s="45"/>
      <c r="O65" s="228" t="str">
        <f>IF(AND(E65&gt;0,N65&gt;0),IF(E65&gt;0,VLOOKUP(N65,Tilinumerot!$A$3:$C$54,3,FALSE),"Ei tilinroa"),"-")</f>
        <v>-</v>
      </c>
      <c r="P65" s="62"/>
      <c r="Q65" s="62"/>
      <c r="R65" s="62"/>
      <c r="S65" s="62"/>
      <c r="T65" s="62"/>
      <c r="U65" s="62"/>
      <c r="V65" s="62"/>
      <c r="W65" s="62"/>
      <c r="X65" s="62"/>
      <c r="Y65" s="62"/>
      <c r="Z65" s="63"/>
      <c r="AA65" s="63"/>
      <c r="AB65" s="15">
        <f t="shared" si="7"/>
        <v>0</v>
      </c>
      <c r="AC65" s="71">
        <f t="shared" si="8"/>
        <v>0</v>
      </c>
      <c r="AD65" t="str">
        <f t="shared" si="9"/>
        <v/>
      </c>
    </row>
    <row r="66" spans="1:30" ht="15.75" thickBot="1" x14ac:dyDescent="0.3">
      <c r="A66" s="225">
        <f t="shared" si="10"/>
        <v>62</v>
      </c>
      <c r="B66" s="18"/>
      <c r="C66" s="19"/>
      <c r="D66" s="20"/>
      <c r="E66" s="62">
        <v>0</v>
      </c>
      <c r="F66" s="255">
        <v>0.255</v>
      </c>
      <c r="G66" s="8">
        <f t="shared" si="0"/>
        <v>0</v>
      </c>
      <c r="H66" s="8">
        <f t="shared" si="1"/>
        <v>0</v>
      </c>
      <c r="I66" s="8">
        <f t="shared" si="2"/>
        <v>0</v>
      </c>
      <c r="J66" s="8">
        <f t="shared" si="3"/>
        <v>0</v>
      </c>
      <c r="K66" s="8">
        <f t="shared" si="4"/>
        <v>0</v>
      </c>
      <c r="L66" s="8">
        <f t="shared" si="5"/>
        <v>0</v>
      </c>
      <c r="M66" s="14">
        <f t="shared" si="6"/>
        <v>0</v>
      </c>
      <c r="N66" s="45"/>
      <c r="O66" s="228" t="str">
        <f>IF(AND(E66&gt;0,N66&gt;0),IF(E66&gt;0,VLOOKUP(N66,Tilinumerot!$A$3:$C$54,3,FALSE),"Ei tilinroa"),"-")</f>
        <v>-</v>
      </c>
      <c r="P66" s="62"/>
      <c r="Q66" s="62"/>
      <c r="R66" s="62"/>
      <c r="S66" s="62"/>
      <c r="T66" s="62"/>
      <c r="U66" s="62"/>
      <c r="V66" s="62"/>
      <c r="W66" s="62"/>
      <c r="X66" s="62"/>
      <c r="Y66" s="62"/>
      <c r="Z66" s="63"/>
      <c r="AA66" s="63"/>
      <c r="AB66" s="15">
        <f t="shared" si="7"/>
        <v>0</v>
      </c>
      <c r="AC66" s="71">
        <f t="shared" si="8"/>
        <v>0</v>
      </c>
      <c r="AD66" t="str">
        <f t="shared" si="9"/>
        <v/>
      </c>
    </row>
    <row r="67" spans="1:30" ht="15.75" thickBot="1" x14ac:dyDescent="0.3">
      <c r="A67" s="225">
        <f t="shared" si="10"/>
        <v>63</v>
      </c>
      <c r="B67" s="18"/>
      <c r="C67" s="19"/>
      <c r="D67" s="20"/>
      <c r="E67" s="62">
        <v>0</v>
      </c>
      <c r="F67" s="255">
        <v>0.255</v>
      </c>
      <c r="G67" s="8">
        <f t="shared" si="0"/>
        <v>0</v>
      </c>
      <c r="H67" s="8">
        <f t="shared" si="1"/>
        <v>0</v>
      </c>
      <c r="I67" s="8">
        <f t="shared" si="2"/>
        <v>0</v>
      </c>
      <c r="J67" s="8">
        <f t="shared" si="3"/>
        <v>0</v>
      </c>
      <c r="K67" s="8">
        <f t="shared" si="4"/>
        <v>0</v>
      </c>
      <c r="L67" s="8">
        <f t="shared" si="5"/>
        <v>0</v>
      </c>
      <c r="M67" s="14">
        <f t="shared" si="6"/>
        <v>0</v>
      </c>
      <c r="N67" s="45"/>
      <c r="O67" s="228" t="str">
        <f>IF(AND(E67&gt;0,N67&gt;0),IF(E67&gt;0,VLOOKUP(N67,Tilinumerot!$A$3:$C$54,3,FALSE),"Ei tilinroa"),"-")</f>
        <v>-</v>
      </c>
      <c r="P67" s="62"/>
      <c r="Q67" s="62"/>
      <c r="R67" s="62"/>
      <c r="S67" s="62"/>
      <c r="T67" s="62"/>
      <c r="U67" s="62"/>
      <c r="V67" s="62"/>
      <c r="W67" s="62"/>
      <c r="X67" s="62"/>
      <c r="Y67" s="62"/>
      <c r="Z67" s="63"/>
      <c r="AA67" s="63"/>
      <c r="AB67" s="15">
        <f t="shared" si="7"/>
        <v>0</v>
      </c>
      <c r="AC67" s="71">
        <f t="shared" si="8"/>
        <v>0</v>
      </c>
      <c r="AD67" t="str">
        <f t="shared" si="9"/>
        <v/>
      </c>
    </row>
    <row r="68" spans="1:30" ht="15.75" thickBot="1" x14ac:dyDescent="0.3">
      <c r="A68" s="225">
        <f t="shared" si="10"/>
        <v>64</v>
      </c>
      <c r="B68" s="18"/>
      <c r="C68" s="19"/>
      <c r="D68" s="20"/>
      <c r="E68" s="62">
        <v>0</v>
      </c>
      <c r="F68" s="255">
        <v>0.255</v>
      </c>
      <c r="G68" s="8">
        <f t="shared" si="0"/>
        <v>0</v>
      </c>
      <c r="H68" s="8">
        <f t="shared" si="1"/>
        <v>0</v>
      </c>
      <c r="I68" s="8">
        <f t="shared" si="2"/>
        <v>0</v>
      </c>
      <c r="J68" s="8">
        <f t="shared" si="3"/>
        <v>0</v>
      </c>
      <c r="K68" s="8">
        <f t="shared" si="4"/>
        <v>0</v>
      </c>
      <c r="L68" s="8">
        <f t="shared" si="5"/>
        <v>0</v>
      </c>
      <c r="M68" s="14">
        <f t="shared" si="6"/>
        <v>0</v>
      </c>
      <c r="N68" s="45"/>
      <c r="O68" s="228" t="str">
        <f>IF(AND(E68&gt;0,N68&gt;0),IF(E68&gt;0,VLOOKUP(N68,Tilinumerot!$A$3:$C$54,3,FALSE),"Ei tilinroa"),"-")</f>
        <v>-</v>
      </c>
      <c r="P68" s="62"/>
      <c r="Q68" s="62"/>
      <c r="R68" s="62"/>
      <c r="S68" s="62"/>
      <c r="T68" s="62"/>
      <c r="U68" s="62"/>
      <c r="V68" s="62"/>
      <c r="W68" s="62"/>
      <c r="X68" s="62"/>
      <c r="Y68" s="62"/>
      <c r="Z68" s="63"/>
      <c r="AA68" s="63"/>
      <c r="AB68" s="15">
        <f t="shared" si="7"/>
        <v>0</v>
      </c>
      <c r="AC68" s="71">
        <f t="shared" si="8"/>
        <v>0</v>
      </c>
      <c r="AD68" t="str">
        <f t="shared" si="9"/>
        <v/>
      </c>
    </row>
    <row r="69" spans="1:30" ht="15.75" thickBot="1" x14ac:dyDescent="0.3">
      <c r="A69" s="225">
        <f t="shared" si="10"/>
        <v>65</v>
      </c>
      <c r="B69" s="18"/>
      <c r="C69" s="19"/>
      <c r="D69" s="20"/>
      <c r="E69" s="62">
        <v>0</v>
      </c>
      <c r="F69" s="255">
        <v>0.255</v>
      </c>
      <c r="G69" s="8">
        <f t="shared" ref="G69:G132" si="11">IF(AND($E69&gt;0,$F69=$G$4),($E69-($E69/(100%+$G$4)/100%)),0)</f>
        <v>0</v>
      </c>
      <c r="H69" s="8">
        <f t="shared" ref="H69:H132" si="12">IF(AND($E69&gt;0,$F69=$H$4),($E69-($E69/(100%+$H$4)/100%)),0)</f>
        <v>0</v>
      </c>
      <c r="I69" s="8">
        <f t="shared" ref="I69:I132" si="13">IF(AND($E69&gt;0,$F69=$I$4),($E69-($E69/(100%+$I$4)/100%)),0)</f>
        <v>0</v>
      </c>
      <c r="J69" s="8">
        <f t="shared" si="3"/>
        <v>0</v>
      </c>
      <c r="K69" s="8">
        <f t="shared" si="4"/>
        <v>0</v>
      </c>
      <c r="L69" s="8">
        <f t="shared" si="5"/>
        <v>0</v>
      </c>
      <c r="M69" s="14">
        <f t="shared" si="6"/>
        <v>0</v>
      </c>
      <c r="N69" s="45"/>
      <c r="O69" s="228" t="str">
        <f>IF(AND(E69&gt;0,N69&gt;0),IF(E69&gt;0,VLOOKUP(N69,Tilinumerot!$A$3:$C$54,3,FALSE),"Ei tilinroa"),"-")</f>
        <v>-</v>
      </c>
      <c r="P69" s="62"/>
      <c r="Q69" s="62"/>
      <c r="R69" s="62"/>
      <c r="S69" s="62"/>
      <c r="T69" s="62"/>
      <c r="U69" s="62"/>
      <c r="V69" s="62"/>
      <c r="W69" s="62"/>
      <c r="X69" s="62"/>
      <c r="Y69" s="62"/>
      <c r="Z69" s="63"/>
      <c r="AA69" s="63"/>
      <c r="AB69" s="15">
        <f t="shared" si="7"/>
        <v>0</v>
      </c>
      <c r="AC69" s="71">
        <f t="shared" si="8"/>
        <v>0</v>
      </c>
      <c r="AD69" t="str">
        <f t="shared" si="9"/>
        <v/>
      </c>
    </row>
    <row r="70" spans="1:30" ht="15.75" thickBot="1" x14ac:dyDescent="0.3">
      <c r="A70" s="225">
        <f t="shared" si="10"/>
        <v>66</v>
      </c>
      <c r="B70" s="18"/>
      <c r="C70" s="19"/>
      <c r="D70" s="20"/>
      <c r="E70" s="62">
        <v>0</v>
      </c>
      <c r="F70" s="255">
        <v>0.255</v>
      </c>
      <c r="G70" s="8">
        <f t="shared" si="11"/>
        <v>0</v>
      </c>
      <c r="H70" s="8">
        <f t="shared" si="12"/>
        <v>0</v>
      </c>
      <c r="I70" s="8">
        <f t="shared" si="13"/>
        <v>0</v>
      </c>
      <c r="J70" s="8">
        <f t="shared" ref="J70:J133" si="14">IF(AND($E70&gt;0,$F70=$J$4),($E70-($E70/(100%+$J$4)/100%)),0)</f>
        <v>0</v>
      </c>
      <c r="K70" s="8">
        <f t="shared" ref="K70:K133" si="15">IF(AND($E70&gt;0,$F70=$K$4),($E70-($E70/(100%+$K$4)/100%)),0)</f>
        <v>0</v>
      </c>
      <c r="L70" s="8">
        <f t="shared" ref="L70:L133" si="16">IF(AND($E70&gt;0,$F70=$L$4),($E70-($E70/(100%+$L$4)/100%)),0)</f>
        <v>0</v>
      </c>
      <c r="M70" s="14">
        <f t="shared" ref="M70:M133" si="17">E70-(SUM(G70:L70))-SUM(P70:AA70)</f>
        <v>0</v>
      </c>
      <c r="N70" s="45"/>
      <c r="O70" s="228" t="str">
        <f>IF(AND(E70&gt;0,N70&gt;0),IF(E70&gt;0,VLOOKUP(N70,Tilinumerot!$A$3:$C$54,3,FALSE),"Ei tilinroa"),"-")</f>
        <v>-</v>
      </c>
      <c r="P70" s="62"/>
      <c r="Q70" s="62"/>
      <c r="R70" s="62"/>
      <c r="S70" s="62"/>
      <c r="T70" s="62"/>
      <c r="U70" s="62"/>
      <c r="V70" s="62"/>
      <c r="W70" s="62"/>
      <c r="X70" s="62"/>
      <c r="Y70" s="62"/>
      <c r="Z70" s="63"/>
      <c r="AA70" s="63"/>
      <c r="AB70" s="15">
        <f t="shared" ref="AB70:AB133" si="18">E70-SUM(G70:L70)</f>
        <v>0</v>
      </c>
      <c r="AC70" s="71">
        <f t="shared" ref="AC70:AC133" si="19">IF(N70&lt;&gt;"",SUM(P70:Y70),0)</f>
        <v>0</v>
      </c>
      <c r="AD70" t="str">
        <f t="shared" ref="AD70:AD133" si="20">IF(SUM(P70:AA70)&lt;M70,"Kirjaus kesken",IF(SUM(P70:AA70,G70:L70)&gt;E70,"Kirjauksessa näppäilyvirhe, yhteisumma ei täsmää",IF(M70&gt;0.1,"Kirjaus kesken","")))</f>
        <v/>
      </c>
    </row>
    <row r="71" spans="1:30" ht="15.75" thickBot="1" x14ac:dyDescent="0.3">
      <c r="A71" s="225">
        <f t="shared" ref="A71:A134" si="21">A70+1</f>
        <v>67</v>
      </c>
      <c r="B71" s="18"/>
      <c r="C71" s="19"/>
      <c r="D71" s="20"/>
      <c r="E71" s="62">
        <v>0</v>
      </c>
      <c r="F71" s="255">
        <v>0.255</v>
      </c>
      <c r="G71" s="8">
        <f t="shared" si="11"/>
        <v>0</v>
      </c>
      <c r="H71" s="8">
        <f t="shared" si="12"/>
        <v>0</v>
      </c>
      <c r="I71" s="8">
        <f t="shared" si="13"/>
        <v>0</v>
      </c>
      <c r="J71" s="8">
        <f t="shared" si="14"/>
        <v>0</v>
      </c>
      <c r="K71" s="8">
        <f t="shared" si="15"/>
        <v>0</v>
      </c>
      <c r="L71" s="8">
        <f t="shared" si="16"/>
        <v>0</v>
      </c>
      <c r="M71" s="14">
        <f t="shared" si="17"/>
        <v>0</v>
      </c>
      <c r="N71" s="45"/>
      <c r="O71" s="228" t="str">
        <f>IF(AND(E71&gt;0,N71&gt;0),IF(E71&gt;0,VLOOKUP(N71,Tilinumerot!$A$3:$C$54,3,FALSE),"Ei tilinroa"),"-")</f>
        <v>-</v>
      </c>
      <c r="P71" s="62"/>
      <c r="Q71" s="62"/>
      <c r="R71" s="62"/>
      <c r="S71" s="62"/>
      <c r="T71" s="62"/>
      <c r="U71" s="62"/>
      <c r="V71" s="62"/>
      <c r="W71" s="62"/>
      <c r="X71" s="62"/>
      <c r="Y71" s="62"/>
      <c r="Z71" s="63"/>
      <c r="AA71" s="63"/>
      <c r="AB71" s="15">
        <f t="shared" si="18"/>
        <v>0</v>
      </c>
      <c r="AC71" s="71">
        <f t="shared" si="19"/>
        <v>0</v>
      </c>
      <c r="AD71" t="str">
        <f t="shared" si="20"/>
        <v/>
      </c>
    </row>
    <row r="72" spans="1:30" ht="15.75" thickBot="1" x14ac:dyDescent="0.3">
      <c r="A72" s="225">
        <f t="shared" si="21"/>
        <v>68</v>
      </c>
      <c r="B72" s="18"/>
      <c r="C72" s="19"/>
      <c r="D72" s="20"/>
      <c r="E72" s="62">
        <v>0</v>
      </c>
      <c r="F72" s="255">
        <v>0.255</v>
      </c>
      <c r="G72" s="8">
        <f t="shared" si="11"/>
        <v>0</v>
      </c>
      <c r="H72" s="8">
        <f t="shared" si="12"/>
        <v>0</v>
      </c>
      <c r="I72" s="8">
        <f t="shared" si="13"/>
        <v>0</v>
      </c>
      <c r="J72" s="8">
        <f t="shared" si="14"/>
        <v>0</v>
      </c>
      <c r="K72" s="8">
        <f t="shared" si="15"/>
        <v>0</v>
      </c>
      <c r="L72" s="8">
        <f t="shared" si="16"/>
        <v>0</v>
      </c>
      <c r="M72" s="14">
        <f t="shared" si="17"/>
        <v>0</v>
      </c>
      <c r="N72" s="45"/>
      <c r="O72" s="228" t="str">
        <f>IF(AND(E72&gt;0,N72&gt;0),IF(E72&gt;0,VLOOKUP(N72,Tilinumerot!$A$3:$C$54,3,FALSE),"Ei tilinroa"),"-")</f>
        <v>-</v>
      </c>
      <c r="P72" s="62"/>
      <c r="Q72" s="62"/>
      <c r="R72" s="62"/>
      <c r="S72" s="62"/>
      <c r="T72" s="62"/>
      <c r="U72" s="62"/>
      <c r="V72" s="62"/>
      <c r="W72" s="62"/>
      <c r="X72" s="62"/>
      <c r="Y72" s="62"/>
      <c r="Z72" s="63"/>
      <c r="AA72" s="63"/>
      <c r="AB72" s="15">
        <f t="shared" si="18"/>
        <v>0</v>
      </c>
      <c r="AC72" s="71">
        <f t="shared" si="19"/>
        <v>0</v>
      </c>
      <c r="AD72" t="str">
        <f t="shared" si="20"/>
        <v/>
      </c>
    </row>
    <row r="73" spans="1:30" ht="15.75" thickBot="1" x14ac:dyDescent="0.3">
      <c r="A73" s="225">
        <f t="shared" si="21"/>
        <v>69</v>
      </c>
      <c r="B73" s="18"/>
      <c r="C73" s="19"/>
      <c r="D73" s="20"/>
      <c r="E73" s="62">
        <v>0</v>
      </c>
      <c r="F73" s="255">
        <v>0.255</v>
      </c>
      <c r="G73" s="8">
        <f t="shared" si="11"/>
        <v>0</v>
      </c>
      <c r="H73" s="8">
        <f t="shared" si="12"/>
        <v>0</v>
      </c>
      <c r="I73" s="8">
        <f t="shared" si="13"/>
        <v>0</v>
      </c>
      <c r="J73" s="8">
        <f t="shared" si="14"/>
        <v>0</v>
      </c>
      <c r="K73" s="8">
        <f t="shared" si="15"/>
        <v>0</v>
      </c>
      <c r="L73" s="8">
        <f t="shared" si="16"/>
        <v>0</v>
      </c>
      <c r="M73" s="14">
        <f t="shared" si="17"/>
        <v>0</v>
      </c>
      <c r="N73" s="45"/>
      <c r="O73" s="228" t="str">
        <f>IF(AND(E73&gt;0,N73&gt;0),IF(E73&gt;0,VLOOKUP(N73,Tilinumerot!$A$3:$C$54,3,FALSE),"Ei tilinroa"),"-")</f>
        <v>-</v>
      </c>
      <c r="P73" s="62"/>
      <c r="Q73" s="62"/>
      <c r="R73" s="62"/>
      <c r="S73" s="62"/>
      <c r="T73" s="62"/>
      <c r="U73" s="62"/>
      <c r="V73" s="62"/>
      <c r="W73" s="62"/>
      <c r="X73" s="62"/>
      <c r="Y73" s="62"/>
      <c r="Z73" s="63"/>
      <c r="AA73" s="63"/>
      <c r="AB73" s="15">
        <f t="shared" si="18"/>
        <v>0</v>
      </c>
      <c r="AC73" s="71">
        <f t="shared" si="19"/>
        <v>0</v>
      </c>
      <c r="AD73" t="str">
        <f t="shared" si="20"/>
        <v/>
      </c>
    </row>
    <row r="74" spans="1:30" ht="15.75" thickBot="1" x14ac:dyDescent="0.3">
      <c r="A74" s="225">
        <f t="shared" si="21"/>
        <v>70</v>
      </c>
      <c r="B74" s="18"/>
      <c r="C74" s="19"/>
      <c r="D74" s="20"/>
      <c r="E74" s="62">
        <v>0</v>
      </c>
      <c r="F74" s="255">
        <v>0.255</v>
      </c>
      <c r="G74" s="8">
        <f t="shared" si="11"/>
        <v>0</v>
      </c>
      <c r="H74" s="8">
        <f t="shared" si="12"/>
        <v>0</v>
      </c>
      <c r="I74" s="8">
        <f t="shared" si="13"/>
        <v>0</v>
      </c>
      <c r="J74" s="8">
        <f t="shared" si="14"/>
        <v>0</v>
      </c>
      <c r="K74" s="8">
        <f t="shared" si="15"/>
        <v>0</v>
      </c>
      <c r="L74" s="8">
        <f t="shared" si="16"/>
        <v>0</v>
      </c>
      <c r="M74" s="14">
        <f t="shared" si="17"/>
        <v>0</v>
      </c>
      <c r="N74" s="45"/>
      <c r="O74" s="228" t="str">
        <f>IF(AND(E74&gt;0,N74&gt;0),IF(E74&gt;0,VLOOKUP(N74,Tilinumerot!$A$3:$C$54,3,FALSE),"Ei tilinroa"),"-")</f>
        <v>-</v>
      </c>
      <c r="P74" s="62"/>
      <c r="Q74" s="62"/>
      <c r="R74" s="62"/>
      <c r="S74" s="62"/>
      <c r="T74" s="62"/>
      <c r="U74" s="62"/>
      <c r="V74" s="62"/>
      <c r="W74" s="62"/>
      <c r="X74" s="62"/>
      <c r="Y74" s="62"/>
      <c r="Z74" s="63"/>
      <c r="AA74" s="63"/>
      <c r="AB74" s="15">
        <f t="shared" si="18"/>
        <v>0</v>
      </c>
      <c r="AC74" s="71">
        <f t="shared" si="19"/>
        <v>0</v>
      </c>
      <c r="AD74" t="str">
        <f t="shared" si="20"/>
        <v/>
      </c>
    </row>
    <row r="75" spans="1:30" ht="15.75" thickBot="1" x14ac:dyDescent="0.3">
      <c r="A75" s="225">
        <f t="shared" si="21"/>
        <v>71</v>
      </c>
      <c r="B75" s="18"/>
      <c r="C75" s="19"/>
      <c r="D75" s="20"/>
      <c r="E75" s="62">
        <v>0</v>
      </c>
      <c r="F75" s="255">
        <v>0.255</v>
      </c>
      <c r="G75" s="8">
        <f t="shared" si="11"/>
        <v>0</v>
      </c>
      <c r="H75" s="8">
        <f t="shared" si="12"/>
        <v>0</v>
      </c>
      <c r="I75" s="8">
        <f t="shared" si="13"/>
        <v>0</v>
      </c>
      <c r="J75" s="8">
        <f t="shared" si="14"/>
        <v>0</v>
      </c>
      <c r="K75" s="8">
        <f t="shared" si="15"/>
        <v>0</v>
      </c>
      <c r="L75" s="8">
        <f t="shared" si="16"/>
        <v>0</v>
      </c>
      <c r="M75" s="14">
        <f t="shared" si="17"/>
        <v>0</v>
      </c>
      <c r="N75" s="45"/>
      <c r="O75" s="228" t="str">
        <f>IF(AND(E75&gt;0,N75&gt;0),IF(E75&gt;0,VLOOKUP(N75,Tilinumerot!$A$3:$C$54,3,FALSE),"Ei tilinroa"),"-")</f>
        <v>-</v>
      </c>
      <c r="P75" s="62"/>
      <c r="Q75" s="62"/>
      <c r="R75" s="62"/>
      <c r="S75" s="62"/>
      <c r="T75" s="62"/>
      <c r="U75" s="62"/>
      <c r="V75" s="62"/>
      <c r="W75" s="62"/>
      <c r="X75" s="62"/>
      <c r="Y75" s="62"/>
      <c r="Z75" s="63"/>
      <c r="AA75" s="63"/>
      <c r="AB75" s="15">
        <f t="shared" si="18"/>
        <v>0</v>
      </c>
      <c r="AC75" s="71">
        <f t="shared" si="19"/>
        <v>0</v>
      </c>
      <c r="AD75" t="str">
        <f t="shared" si="20"/>
        <v/>
      </c>
    </row>
    <row r="76" spans="1:30" ht="15.75" thickBot="1" x14ac:dyDescent="0.3">
      <c r="A76" s="225">
        <f t="shared" si="21"/>
        <v>72</v>
      </c>
      <c r="B76" s="18"/>
      <c r="C76" s="19"/>
      <c r="D76" s="20"/>
      <c r="E76" s="62">
        <v>0</v>
      </c>
      <c r="F76" s="255">
        <v>0.255</v>
      </c>
      <c r="G76" s="8">
        <f t="shared" si="11"/>
        <v>0</v>
      </c>
      <c r="H76" s="8">
        <f t="shared" si="12"/>
        <v>0</v>
      </c>
      <c r="I76" s="8">
        <f t="shared" si="13"/>
        <v>0</v>
      </c>
      <c r="J76" s="8">
        <f t="shared" si="14"/>
        <v>0</v>
      </c>
      <c r="K76" s="8">
        <f t="shared" si="15"/>
        <v>0</v>
      </c>
      <c r="L76" s="8">
        <f t="shared" si="16"/>
        <v>0</v>
      </c>
      <c r="M76" s="14">
        <f t="shared" si="17"/>
        <v>0</v>
      </c>
      <c r="N76" s="45"/>
      <c r="O76" s="228" t="str">
        <f>IF(AND(E76&gt;0,N76&gt;0),IF(E76&gt;0,VLOOKUP(N76,Tilinumerot!$A$3:$C$54,3,FALSE),"Ei tilinroa"),"-")</f>
        <v>-</v>
      </c>
      <c r="P76" s="62"/>
      <c r="Q76" s="62"/>
      <c r="R76" s="62"/>
      <c r="S76" s="62"/>
      <c r="T76" s="62"/>
      <c r="U76" s="62"/>
      <c r="V76" s="62"/>
      <c r="W76" s="62"/>
      <c r="X76" s="62"/>
      <c r="Y76" s="62"/>
      <c r="Z76" s="63"/>
      <c r="AA76" s="63"/>
      <c r="AB76" s="15">
        <f t="shared" si="18"/>
        <v>0</v>
      </c>
      <c r="AC76" s="71">
        <f t="shared" si="19"/>
        <v>0</v>
      </c>
      <c r="AD76" t="str">
        <f t="shared" si="20"/>
        <v/>
      </c>
    </row>
    <row r="77" spans="1:30" ht="15.75" thickBot="1" x14ac:dyDescent="0.3">
      <c r="A77" s="225">
        <f t="shared" si="21"/>
        <v>73</v>
      </c>
      <c r="B77" s="18"/>
      <c r="C77" s="19"/>
      <c r="D77" s="20"/>
      <c r="E77" s="62">
        <v>0</v>
      </c>
      <c r="F77" s="255">
        <v>0.255</v>
      </c>
      <c r="G77" s="8">
        <f t="shared" si="11"/>
        <v>0</v>
      </c>
      <c r="H77" s="8">
        <f t="shared" si="12"/>
        <v>0</v>
      </c>
      <c r="I77" s="8">
        <f t="shared" si="13"/>
        <v>0</v>
      </c>
      <c r="J77" s="8">
        <f t="shared" si="14"/>
        <v>0</v>
      </c>
      <c r="K77" s="8">
        <f t="shared" si="15"/>
        <v>0</v>
      </c>
      <c r="L77" s="8">
        <f t="shared" si="16"/>
        <v>0</v>
      </c>
      <c r="M77" s="14">
        <f t="shared" si="17"/>
        <v>0</v>
      </c>
      <c r="N77" s="45"/>
      <c r="O77" s="228" t="str">
        <f>IF(AND(E77&gt;0,N77&gt;0),IF(E77&gt;0,VLOOKUP(N77,Tilinumerot!$A$3:$C$54,3,FALSE),"Ei tilinroa"),"-")</f>
        <v>-</v>
      </c>
      <c r="P77" s="62"/>
      <c r="Q77" s="62"/>
      <c r="R77" s="62"/>
      <c r="S77" s="62"/>
      <c r="T77" s="62"/>
      <c r="U77" s="62"/>
      <c r="V77" s="62"/>
      <c r="W77" s="62"/>
      <c r="X77" s="62"/>
      <c r="Y77" s="62"/>
      <c r="Z77" s="63"/>
      <c r="AA77" s="63"/>
      <c r="AB77" s="15">
        <f t="shared" si="18"/>
        <v>0</v>
      </c>
      <c r="AC77" s="71">
        <f t="shared" si="19"/>
        <v>0</v>
      </c>
      <c r="AD77" t="str">
        <f t="shared" si="20"/>
        <v/>
      </c>
    </row>
    <row r="78" spans="1:30" ht="15.75" thickBot="1" x14ac:dyDescent="0.3">
      <c r="A78" s="225">
        <f t="shared" si="21"/>
        <v>74</v>
      </c>
      <c r="B78" s="18"/>
      <c r="C78" s="19"/>
      <c r="D78" s="20"/>
      <c r="E78" s="62">
        <v>0</v>
      </c>
      <c r="F78" s="255">
        <v>0.255</v>
      </c>
      <c r="G78" s="8">
        <f t="shared" si="11"/>
        <v>0</v>
      </c>
      <c r="H78" s="8">
        <f t="shared" si="12"/>
        <v>0</v>
      </c>
      <c r="I78" s="8">
        <f t="shared" si="13"/>
        <v>0</v>
      </c>
      <c r="J78" s="8">
        <f t="shared" si="14"/>
        <v>0</v>
      </c>
      <c r="K78" s="8">
        <f t="shared" si="15"/>
        <v>0</v>
      </c>
      <c r="L78" s="8">
        <f t="shared" si="16"/>
        <v>0</v>
      </c>
      <c r="M78" s="14">
        <f t="shared" si="17"/>
        <v>0</v>
      </c>
      <c r="N78" s="45"/>
      <c r="O78" s="228" t="str">
        <f>IF(AND(E78&gt;0,N78&gt;0),IF(E78&gt;0,VLOOKUP(N78,Tilinumerot!$A$3:$C$54,3,FALSE),"Ei tilinroa"),"-")</f>
        <v>-</v>
      </c>
      <c r="P78" s="62"/>
      <c r="Q78" s="62"/>
      <c r="R78" s="62"/>
      <c r="S78" s="62"/>
      <c r="T78" s="62"/>
      <c r="U78" s="62"/>
      <c r="V78" s="62"/>
      <c r="W78" s="62"/>
      <c r="X78" s="62"/>
      <c r="Y78" s="62"/>
      <c r="Z78" s="63"/>
      <c r="AA78" s="63"/>
      <c r="AB78" s="15">
        <f t="shared" si="18"/>
        <v>0</v>
      </c>
      <c r="AC78" s="71">
        <f t="shared" si="19"/>
        <v>0</v>
      </c>
      <c r="AD78" t="str">
        <f t="shared" si="20"/>
        <v/>
      </c>
    </row>
    <row r="79" spans="1:30" ht="15.75" thickBot="1" x14ac:dyDescent="0.3">
      <c r="A79" s="225">
        <f t="shared" si="21"/>
        <v>75</v>
      </c>
      <c r="B79" s="18"/>
      <c r="C79" s="19"/>
      <c r="D79" s="20"/>
      <c r="E79" s="62">
        <v>0</v>
      </c>
      <c r="F79" s="255">
        <v>0.255</v>
      </c>
      <c r="G79" s="8">
        <f t="shared" si="11"/>
        <v>0</v>
      </c>
      <c r="H79" s="8">
        <f t="shared" si="12"/>
        <v>0</v>
      </c>
      <c r="I79" s="8">
        <f t="shared" si="13"/>
        <v>0</v>
      </c>
      <c r="J79" s="8">
        <f t="shared" si="14"/>
        <v>0</v>
      </c>
      <c r="K79" s="8">
        <f t="shared" si="15"/>
        <v>0</v>
      </c>
      <c r="L79" s="8">
        <f t="shared" si="16"/>
        <v>0</v>
      </c>
      <c r="M79" s="14">
        <f t="shared" si="17"/>
        <v>0</v>
      </c>
      <c r="N79" s="45"/>
      <c r="O79" s="228" t="str">
        <f>IF(AND(E79&gt;0,N79&gt;0),IF(E79&gt;0,VLOOKUP(N79,Tilinumerot!$A$3:$C$54,3,FALSE),"Ei tilinroa"),"-")</f>
        <v>-</v>
      </c>
      <c r="P79" s="62"/>
      <c r="Q79" s="62"/>
      <c r="R79" s="62"/>
      <c r="S79" s="62"/>
      <c r="T79" s="62"/>
      <c r="U79" s="62"/>
      <c r="V79" s="62"/>
      <c r="W79" s="62"/>
      <c r="X79" s="62"/>
      <c r="Y79" s="62"/>
      <c r="Z79" s="63"/>
      <c r="AA79" s="63"/>
      <c r="AB79" s="15">
        <f t="shared" si="18"/>
        <v>0</v>
      </c>
      <c r="AC79" s="71">
        <f t="shared" si="19"/>
        <v>0</v>
      </c>
      <c r="AD79" t="str">
        <f t="shared" si="20"/>
        <v/>
      </c>
    </row>
    <row r="80" spans="1:30" ht="15.75" thickBot="1" x14ac:dyDescent="0.3">
      <c r="A80" s="225">
        <f t="shared" si="21"/>
        <v>76</v>
      </c>
      <c r="B80" s="18"/>
      <c r="C80" s="19"/>
      <c r="D80" s="20"/>
      <c r="E80" s="62">
        <v>0</v>
      </c>
      <c r="F80" s="255">
        <v>0.255</v>
      </c>
      <c r="G80" s="8">
        <f t="shared" si="11"/>
        <v>0</v>
      </c>
      <c r="H80" s="8">
        <f t="shared" si="12"/>
        <v>0</v>
      </c>
      <c r="I80" s="8">
        <f t="shared" si="13"/>
        <v>0</v>
      </c>
      <c r="J80" s="8">
        <f t="shared" si="14"/>
        <v>0</v>
      </c>
      <c r="K80" s="8">
        <f t="shared" si="15"/>
        <v>0</v>
      </c>
      <c r="L80" s="8">
        <f t="shared" si="16"/>
        <v>0</v>
      </c>
      <c r="M80" s="14">
        <f t="shared" si="17"/>
        <v>0</v>
      </c>
      <c r="N80" s="45"/>
      <c r="O80" s="228" t="str">
        <f>IF(AND(E80&gt;0,N80&gt;0),IF(E80&gt;0,VLOOKUP(N80,Tilinumerot!$A$3:$C$54,3,FALSE),"Ei tilinroa"),"-")</f>
        <v>-</v>
      </c>
      <c r="P80" s="62"/>
      <c r="Q80" s="62"/>
      <c r="R80" s="62"/>
      <c r="S80" s="62"/>
      <c r="T80" s="62"/>
      <c r="U80" s="62"/>
      <c r="V80" s="62"/>
      <c r="W80" s="62"/>
      <c r="X80" s="62"/>
      <c r="Y80" s="62"/>
      <c r="Z80" s="63"/>
      <c r="AA80" s="63"/>
      <c r="AB80" s="15">
        <f t="shared" si="18"/>
        <v>0</v>
      </c>
      <c r="AC80" s="71">
        <f t="shared" si="19"/>
        <v>0</v>
      </c>
      <c r="AD80" t="str">
        <f t="shared" si="20"/>
        <v/>
      </c>
    </row>
    <row r="81" spans="1:30" ht="15.75" thickBot="1" x14ac:dyDescent="0.3">
      <c r="A81" s="225">
        <f t="shared" si="21"/>
        <v>77</v>
      </c>
      <c r="B81" s="18"/>
      <c r="C81" s="19"/>
      <c r="D81" s="20"/>
      <c r="E81" s="62">
        <v>0</v>
      </c>
      <c r="F81" s="255">
        <v>0.255</v>
      </c>
      <c r="G81" s="8">
        <f t="shared" si="11"/>
        <v>0</v>
      </c>
      <c r="H81" s="8">
        <f t="shared" si="12"/>
        <v>0</v>
      </c>
      <c r="I81" s="8">
        <f t="shared" si="13"/>
        <v>0</v>
      </c>
      <c r="J81" s="8">
        <f t="shared" si="14"/>
        <v>0</v>
      </c>
      <c r="K81" s="8">
        <f t="shared" si="15"/>
        <v>0</v>
      </c>
      <c r="L81" s="8">
        <f t="shared" si="16"/>
        <v>0</v>
      </c>
      <c r="M81" s="14">
        <f t="shared" si="17"/>
        <v>0</v>
      </c>
      <c r="N81" s="45"/>
      <c r="O81" s="228" t="str">
        <f>IF(AND(E81&gt;0,N81&gt;0),IF(E81&gt;0,VLOOKUP(N81,Tilinumerot!$A$3:$C$54,3,FALSE),"Ei tilinroa"),"-")</f>
        <v>-</v>
      </c>
      <c r="P81" s="62"/>
      <c r="Q81" s="62"/>
      <c r="R81" s="62"/>
      <c r="S81" s="62"/>
      <c r="T81" s="62"/>
      <c r="U81" s="62"/>
      <c r="V81" s="62"/>
      <c r="W81" s="62"/>
      <c r="X81" s="62"/>
      <c r="Y81" s="62"/>
      <c r="Z81" s="63"/>
      <c r="AA81" s="63"/>
      <c r="AB81" s="15">
        <f t="shared" si="18"/>
        <v>0</v>
      </c>
      <c r="AC81" s="71">
        <f t="shared" si="19"/>
        <v>0</v>
      </c>
      <c r="AD81" t="str">
        <f t="shared" si="20"/>
        <v/>
      </c>
    </row>
    <row r="82" spans="1:30" ht="15.75" thickBot="1" x14ac:dyDescent="0.3">
      <c r="A82" s="225">
        <f t="shared" si="21"/>
        <v>78</v>
      </c>
      <c r="B82" s="18"/>
      <c r="C82" s="19"/>
      <c r="D82" s="20"/>
      <c r="E82" s="62">
        <v>0</v>
      </c>
      <c r="F82" s="255">
        <v>0.255</v>
      </c>
      <c r="G82" s="8">
        <f t="shared" si="11"/>
        <v>0</v>
      </c>
      <c r="H82" s="8">
        <f t="shared" si="12"/>
        <v>0</v>
      </c>
      <c r="I82" s="8">
        <f t="shared" si="13"/>
        <v>0</v>
      </c>
      <c r="J82" s="8">
        <f t="shared" si="14"/>
        <v>0</v>
      </c>
      <c r="K82" s="8">
        <f t="shared" si="15"/>
        <v>0</v>
      </c>
      <c r="L82" s="8">
        <f t="shared" si="16"/>
        <v>0</v>
      </c>
      <c r="M82" s="14">
        <f t="shared" si="17"/>
        <v>0</v>
      </c>
      <c r="N82" s="45"/>
      <c r="O82" s="228" t="str">
        <f>IF(AND(E82&gt;0,N82&gt;0),IF(E82&gt;0,VLOOKUP(N82,Tilinumerot!$A$3:$C$54,3,FALSE),"Ei tilinroa"),"-")</f>
        <v>-</v>
      </c>
      <c r="P82" s="62"/>
      <c r="Q82" s="62"/>
      <c r="R82" s="62"/>
      <c r="S82" s="62"/>
      <c r="T82" s="62"/>
      <c r="U82" s="62"/>
      <c r="V82" s="62"/>
      <c r="W82" s="62"/>
      <c r="X82" s="62"/>
      <c r="Y82" s="62"/>
      <c r="Z82" s="63"/>
      <c r="AA82" s="63"/>
      <c r="AB82" s="15">
        <f t="shared" si="18"/>
        <v>0</v>
      </c>
      <c r="AC82" s="71">
        <f t="shared" si="19"/>
        <v>0</v>
      </c>
      <c r="AD82" t="str">
        <f t="shared" si="20"/>
        <v/>
      </c>
    </row>
    <row r="83" spans="1:30" ht="15.75" thickBot="1" x14ac:dyDescent="0.3">
      <c r="A83" s="225">
        <f t="shared" si="21"/>
        <v>79</v>
      </c>
      <c r="B83" s="18"/>
      <c r="C83" s="19"/>
      <c r="D83" s="20"/>
      <c r="E83" s="62">
        <v>0</v>
      </c>
      <c r="F83" s="255">
        <v>0.255</v>
      </c>
      <c r="G83" s="8">
        <f t="shared" si="11"/>
        <v>0</v>
      </c>
      <c r="H83" s="8">
        <f t="shared" si="12"/>
        <v>0</v>
      </c>
      <c r="I83" s="8">
        <f t="shared" si="13"/>
        <v>0</v>
      </c>
      <c r="J83" s="8">
        <f t="shared" si="14"/>
        <v>0</v>
      </c>
      <c r="K83" s="8">
        <f t="shared" si="15"/>
        <v>0</v>
      </c>
      <c r="L83" s="8">
        <f t="shared" si="16"/>
        <v>0</v>
      </c>
      <c r="M83" s="14">
        <f t="shared" si="17"/>
        <v>0</v>
      </c>
      <c r="N83" s="45"/>
      <c r="O83" s="228" t="str">
        <f>IF(AND(E83&gt;0,N83&gt;0),IF(E83&gt;0,VLOOKUP(N83,Tilinumerot!$A$3:$C$54,3,FALSE),"Ei tilinroa"),"-")</f>
        <v>-</v>
      </c>
      <c r="P83" s="62"/>
      <c r="Q83" s="62"/>
      <c r="R83" s="62"/>
      <c r="S83" s="62"/>
      <c r="T83" s="62"/>
      <c r="U83" s="62"/>
      <c r="V83" s="62"/>
      <c r="W83" s="62"/>
      <c r="X83" s="62"/>
      <c r="Y83" s="62"/>
      <c r="Z83" s="63"/>
      <c r="AA83" s="63"/>
      <c r="AB83" s="15">
        <f t="shared" si="18"/>
        <v>0</v>
      </c>
      <c r="AC83" s="71">
        <f t="shared" si="19"/>
        <v>0</v>
      </c>
      <c r="AD83" t="str">
        <f t="shared" si="20"/>
        <v/>
      </c>
    </row>
    <row r="84" spans="1:30" ht="15.75" thickBot="1" x14ac:dyDescent="0.3">
      <c r="A84" s="225">
        <f t="shared" si="21"/>
        <v>80</v>
      </c>
      <c r="B84" s="18"/>
      <c r="C84" s="19"/>
      <c r="D84" s="20"/>
      <c r="E84" s="62">
        <v>0</v>
      </c>
      <c r="F84" s="255">
        <v>0.255</v>
      </c>
      <c r="G84" s="8">
        <f t="shared" si="11"/>
        <v>0</v>
      </c>
      <c r="H84" s="8">
        <f t="shared" si="12"/>
        <v>0</v>
      </c>
      <c r="I84" s="8">
        <f t="shared" si="13"/>
        <v>0</v>
      </c>
      <c r="J84" s="8">
        <f t="shared" si="14"/>
        <v>0</v>
      </c>
      <c r="K84" s="8">
        <f t="shared" si="15"/>
        <v>0</v>
      </c>
      <c r="L84" s="8">
        <f t="shared" si="16"/>
        <v>0</v>
      </c>
      <c r="M84" s="14">
        <f t="shared" si="17"/>
        <v>0</v>
      </c>
      <c r="N84" s="45"/>
      <c r="O84" s="228" t="str">
        <f>IF(AND(E84&gt;0,N84&gt;0),IF(E84&gt;0,VLOOKUP(N84,Tilinumerot!$A$3:$C$54,3,FALSE),"Ei tilinroa"),"-")</f>
        <v>-</v>
      </c>
      <c r="P84" s="62"/>
      <c r="Q84" s="62"/>
      <c r="R84" s="62"/>
      <c r="S84" s="62"/>
      <c r="T84" s="62"/>
      <c r="U84" s="62"/>
      <c r="V84" s="62"/>
      <c r="W84" s="62"/>
      <c r="X84" s="62"/>
      <c r="Y84" s="62"/>
      <c r="Z84" s="63"/>
      <c r="AA84" s="63"/>
      <c r="AB84" s="15">
        <f t="shared" si="18"/>
        <v>0</v>
      </c>
      <c r="AC84" s="71">
        <f t="shared" si="19"/>
        <v>0</v>
      </c>
      <c r="AD84" t="str">
        <f t="shared" si="20"/>
        <v/>
      </c>
    </row>
    <row r="85" spans="1:30" ht="15.75" thickBot="1" x14ac:dyDescent="0.3">
      <c r="A85" s="225">
        <f t="shared" si="21"/>
        <v>81</v>
      </c>
      <c r="B85" s="18"/>
      <c r="C85" s="19"/>
      <c r="D85" s="20"/>
      <c r="E85" s="62">
        <v>0</v>
      </c>
      <c r="F85" s="255">
        <v>0.255</v>
      </c>
      <c r="G85" s="8">
        <f t="shared" si="11"/>
        <v>0</v>
      </c>
      <c r="H85" s="8">
        <f t="shared" si="12"/>
        <v>0</v>
      </c>
      <c r="I85" s="8">
        <f t="shared" si="13"/>
        <v>0</v>
      </c>
      <c r="J85" s="8">
        <f t="shared" si="14"/>
        <v>0</v>
      </c>
      <c r="K85" s="8">
        <f t="shared" si="15"/>
        <v>0</v>
      </c>
      <c r="L85" s="8">
        <f t="shared" si="16"/>
        <v>0</v>
      </c>
      <c r="M85" s="14">
        <f t="shared" si="17"/>
        <v>0</v>
      </c>
      <c r="N85" s="45"/>
      <c r="O85" s="228" t="str">
        <f>IF(AND(E85&gt;0,N85&gt;0),IF(E85&gt;0,VLOOKUP(N85,Tilinumerot!$A$3:$C$54,3,FALSE),"Ei tilinroa"),"-")</f>
        <v>-</v>
      </c>
      <c r="P85" s="62"/>
      <c r="Q85" s="62"/>
      <c r="R85" s="62"/>
      <c r="S85" s="62"/>
      <c r="T85" s="62"/>
      <c r="U85" s="62"/>
      <c r="V85" s="62"/>
      <c r="W85" s="62"/>
      <c r="X85" s="62"/>
      <c r="Y85" s="62"/>
      <c r="Z85" s="63"/>
      <c r="AA85" s="63"/>
      <c r="AB85" s="15">
        <f t="shared" si="18"/>
        <v>0</v>
      </c>
      <c r="AC85" s="71">
        <f t="shared" si="19"/>
        <v>0</v>
      </c>
      <c r="AD85" t="str">
        <f t="shared" si="20"/>
        <v/>
      </c>
    </row>
    <row r="86" spans="1:30" ht="15.75" thickBot="1" x14ac:dyDescent="0.3">
      <c r="A86" s="225">
        <f t="shared" si="21"/>
        <v>82</v>
      </c>
      <c r="B86" s="18"/>
      <c r="C86" s="19"/>
      <c r="D86" s="20"/>
      <c r="E86" s="62">
        <v>0</v>
      </c>
      <c r="F86" s="255">
        <v>0.255</v>
      </c>
      <c r="G86" s="8">
        <f t="shared" si="11"/>
        <v>0</v>
      </c>
      <c r="H86" s="8">
        <f t="shared" si="12"/>
        <v>0</v>
      </c>
      <c r="I86" s="8">
        <f t="shared" si="13"/>
        <v>0</v>
      </c>
      <c r="J86" s="8">
        <f t="shared" si="14"/>
        <v>0</v>
      </c>
      <c r="K86" s="8">
        <f t="shared" si="15"/>
        <v>0</v>
      </c>
      <c r="L86" s="8">
        <f t="shared" si="16"/>
        <v>0</v>
      </c>
      <c r="M86" s="14">
        <f t="shared" si="17"/>
        <v>0</v>
      </c>
      <c r="N86" s="45"/>
      <c r="O86" s="228" t="str">
        <f>IF(AND(E86&gt;0,N86&gt;0),IF(E86&gt;0,VLOOKUP(N86,Tilinumerot!$A$3:$C$54,3,FALSE),"Ei tilinroa"),"-")</f>
        <v>-</v>
      </c>
      <c r="P86" s="62"/>
      <c r="Q86" s="62"/>
      <c r="R86" s="62"/>
      <c r="S86" s="62"/>
      <c r="T86" s="62"/>
      <c r="U86" s="62"/>
      <c r="V86" s="62"/>
      <c r="W86" s="62"/>
      <c r="X86" s="62"/>
      <c r="Y86" s="62"/>
      <c r="Z86" s="63"/>
      <c r="AA86" s="63"/>
      <c r="AB86" s="15">
        <f t="shared" si="18"/>
        <v>0</v>
      </c>
      <c r="AC86" s="71">
        <f t="shared" si="19"/>
        <v>0</v>
      </c>
      <c r="AD86" t="str">
        <f t="shared" si="20"/>
        <v/>
      </c>
    </row>
    <row r="87" spans="1:30" ht="15.75" thickBot="1" x14ac:dyDescent="0.3">
      <c r="A87" s="225">
        <f t="shared" si="21"/>
        <v>83</v>
      </c>
      <c r="B87" s="18"/>
      <c r="C87" s="19"/>
      <c r="D87" s="20"/>
      <c r="E87" s="62">
        <v>0</v>
      </c>
      <c r="F87" s="255">
        <v>0.255</v>
      </c>
      <c r="G87" s="8">
        <f t="shared" si="11"/>
        <v>0</v>
      </c>
      <c r="H87" s="8">
        <f t="shared" si="12"/>
        <v>0</v>
      </c>
      <c r="I87" s="8">
        <f t="shared" si="13"/>
        <v>0</v>
      </c>
      <c r="J87" s="8">
        <f t="shared" si="14"/>
        <v>0</v>
      </c>
      <c r="K87" s="8">
        <f t="shared" si="15"/>
        <v>0</v>
      </c>
      <c r="L87" s="8">
        <f t="shared" si="16"/>
        <v>0</v>
      </c>
      <c r="M87" s="14">
        <f t="shared" si="17"/>
        <v>0</v>
      </c>
      <c r="N87" s="45"/>
      <c r="O87" s="228" t="str">
        <f>IF(AND(E87&gt;0,N87&gt;0),IF(E87&gt;0,VLOOKUP(N87,Tilinumerot!$A$3:$C$54,3,FALSE),"Ei tilinroa"),"-")</f>
        <v>-</v>
      </c>
      <c r="P87" s="62"/>
      <c r="Q87" s="62"/>
      <c r="R87" s="62"/>
      <c r="S87" s="62"/>
      <c r="T87" s="62"/>
      <c r="U87" s="62"/>
      <c r="V87" s="62"/>
      <c r="W87" s="62"/>
      <c r="X87" s="62"/>
      <c r="Y87" s="62"/>
      <c r="Z87" s="63"/>
      <c r="AA87" s="63"/>
      <c r="AB87" s="15">
        <f t="shared" si="18"/>
        <v>0</v>
      </c>
      <c r="AC87" s="71">
        <f t="shared" si="19"/>
        <v>0</v>
      </c>
      <c r="AD87" t="str">
        <f t="shared" si="20"/>
        <v/>
      </c>
    </row>
    <row r="88" spans="1:30" ht="15.75" thickBot="1" x14ac:dyDescent="0.3">
      <c r="A88" s="225">
        <f t="shared" si="21"/>
        <v>84</v>
      </c>
      <c r="B88" s="18"/>
      <c r="C88" s="19"/>
      <c r="D88" s="20"/>
      <c r="E88" s="62">
        <v>0</v>
      </c>
      <c r="F88" s="255">
        <v>0.255</v>
      </c>
      <c r="G88" s="8">
        <f t="shared" si="11"/>
        <v>0</v>
      </c>
      <c r="H88" s="8">
        <f t="shared" si="12"/>
        <v>0</v>
      </c>
      <c r="I88" s="8">
        <f t="shared" si="13"/>
        <v>0</v>
      </c>
      <c r="J88" s="8">
        <f t="shared" si="14"/>
        <v>0</v>
      </c>
      <c r="K88" s="8">
        <f t="shared" si="15"/>
        <v>0</v>
      </c>
      <c r="L88" s="8">
        <f t="shared" si="16"/>
        <v>0</v>
      </c>
      <c r="M88" s="14">
        <f t="shared" si="17"/>
        <v>0</v>
      </c>
      <c r="N88" s="45"/>
      <c r="O88" s="228" t="str">
        <f>IF(AND(E88&gt;0,N88&gt;0),IF(E88&gt;0,VLOOKUP(N88,Tilinumerot!$A$3:$C$54,3,FALSE),"Ei tilinroa"),"-")</f>
        <v>-</v>
      </c>
      <c r="P88" s="62"/>
      <c r="Q88" s="62"/>
      <c r="R88" s="62"/>
      <c r="S88" s="62"/>
      <c r="T88" s="62"/>
      <c r="U88" s="62"/>
      <c r="V88" s="62"/>
      <c r="W88" s="62"/>
      <c r="X88" s="62"/>
      <c r="Y88" s="62"/>
      <c r="Z88" s="63"/>
      <c r="AA88" s="63"/>
      <c r="AB88" s="15">
        <f t="shared" si="18"/>
        <v>0</v>
      </c>
      <c r="AC88" s="71">
        <f t="shared" si="19"/>
        <v>0</v>
      </c>
      <c r="AD88" t="str">
        <f t="shared" si="20"/>
        <v/>
      </c>
    </row>
    <row r="89" spans="1:30" ht="15.75" thickBot="1" x14ac:dyDescent="0.3">
      <c r="A89" s="225">
        <f t="shared" si="21"/>
        <v>85</v>
      </c>
      <c r="B89" s="18"/>
      <c r="C89" s="19"/>
      <c r="D89" s="20"/>
      <c r="E89" s="62">
        <v>0</v>
      </c>
      <c r="F89" s="255">
        <v>0.255</v>
      </c>
      <c r="G89" s="8">
        <f t="shared" si="11"/>
        <v>0</v>
      </c>
      <c r="H89" s="8">
        <f t="shared" si="12"/>
        <v>0</v>
      </c>
      <c r="I89" s="8">
        <f t="shared" si="13"/>
        <v>0</v>
      </c>
      <c r="J89" s="8">
        <f t="shared" si="14"/>
        <v>0</v>
      </c>
      <c r="K89" s="8">
        <f t="shared" si="15"/>
        <v>0</v>
      </c>
      <c r="L89" s="8">
        <f t="shared" si="16"/>
        <v>0</v>
      </c>
      <c r="M89" s="14">
        <f t="shared" si="17"/>
        <v>0</v>
      </c>
      <c r="N89" s="45"/>
      <c r="O89" s="228" t="str">
        <f>IF(AND(E89&gt;0,N89&gt;0),IF(E89&gt;0,VLOOKUP(N89,Tilinumerot!$A$3:$C$54,3,FALSE),"Ei tilinroa"),"-")</f>
        <v>-</v>
      </c>
      <c r="P89" s="62"/>
      <c r="Q89" s="62"/>
      <c r="R89" s="62"/>
      <c r="S89" s="62"/>
      <c r="T89" s="62"/>
      <c r="U89" s="62"/>
      <c r="V89" s="62"/>
      <c r="W89" s="62"/>
      <c r="X89" s="62"/>
      <c r="Y89" s="62"/>
      <c r="Z89" s="63"/>
      <c r="AA89" s="63"/>
      <c r="AB89" s="15">
        <f t="shared" si="18"/>
        <v>0</v>
      </c>
      <c r="AC89" s="71">
        <f t="shared" si="19"/>
        <v>0</v>
      </c>
      <c r="AD89" t="str">
        <f t="shared" si="20"/>
        <v/>
      </c>
    </row>
    <row r="90" spans="1:30" ht="15.75" thickBot="1" x14ac:dyDescent="0.3">
      <c r="A90" s="225">
        <f t="shared" si="21"/>
        <v>86</v>
      </c>
      <c r="B90" s="18"/>
      <c r="C90" s="19"/>
      <c r="D90" s="20"/>
      <c r="E90" s="62">
        <v>0</v>
      </c>
      <c r="F90" s="255">
        <v>0.255</v>
      </c>
      <c r="G90" s="8">
        <f t="shared" si="11"/>
        <v>0</v>
      </c>
      <c r="H90" s="8">
        <f t="shared" si="12"/>
        <v>0</v>
      </c>
      <c r="I90" s="8">
        <f t="shared" si="13"/>
        <v>0</v>
      </c>
      <c r="J90" s="8">
        <f t="shared" si="14"/>
        <v>0</v>
      </c>
      <c r="K90" s="8">
        <f t="shared" si="15"/>
        <v>0</v>
      </c>
      <c r="L90" s="8">
        <f t="shared" si="16"/>
        <v>0</v>
      </c>
      <c r="M90" s="14">
        <f t="shared" si="17"/>
        <v>0</v>
      </c>
      <c r="N90" s="45"/>
      <c r="O90" s="228" t="str">
        <f>IF(AND(E90&gt;0,N90&gt;0),IF(E90&gt;0,VLOOKUP(N90,Tilinumerot!$A$3:$C$54,3,FALSE),"Ei tilinroa"),"-")</f>
        <v>-</v>
      </c>
      <c r="P90" s="62"/>
      <c r="Q90" s="62"/>
      <c r="R90" s="62"/>
      <c r="S90" s="62"/>
      <c r="T90" s="62"/>
      <c r="U90" s="62"/>
      <c r="V90" s="62"/>
      <c r="W90" s="62"/>
      <c r="X90" s="62"/>
      <c r="Y90" s="62"/>
      <c r="Z90" s="63"/>
      <c r="AA90" s="63"/>
      <c r="AB90" s="15">
        <f t="shared" si="18"/>
        <v>0</v>
      </c>
      <c r="AC90" s="71">
        <f t="shared" si="19"/>
        <v>0</v>
      </c>
      <c r="AD90" t="str">
        <f t="shared" si="20"/>
        <v/>
      </c>
    </row>
    <row r="91" spans="1:30" ht="15.75" thickBot="1" x14ac:dyDescent="0.3">
      <c r="A91" s="225">
        <f t="shared" si="21"/>
        <v>87</v>
      </c>
      <c r="B91" s="18"/>
      <c r="C91" s="19"/>
      <c r="D91" s="20"/>
      <c r="E91" s="62">
        <v>0</v>
      </c>
      <c r="F91" s="255">
        <v>0.255</v>
      </c>
      <c r="G91" s="8">
        <f t="shared" si="11"/>
        <v>0</v>
      </c>
      <c r="H91" s="8">
        <f t="shared" si="12"/>
        <v>0</v>
      </c>
      <c r="I91" s="8">
        <f t="shared" si="13"/>
        <v>0</v>
      </c>
      <c r="J91" s="8">
        <f t="shared" si="14"/>
        <v>0</v>
      </c>
      <c r="K91" s="8">
        <f t="shared" si="15"/>
        <v>0</v>
      </c>
      <c r="L91" s="8">
        <f t="shared" si="16"/>
        <v>0</v>
      </c>
      <c r="M91" s="14">
        <f t="shared" si="17"/>
        <v>0</v>
      </c>
      <c r="N91" s="45"/>
      <c r="O91" s="228" t="str">
        <f>IF(AND(E91&gt;0,N91&gt;0),IF(E91&gt;0,VLOOKUP(N91,Tilinumerot!$A$3:$C$54,3,FALSE),"Ei tilinroa"),"-")</f>
        <v>-</v>
      </c>
      <c r="P91" s="62"/>
      <c r="Q91" s="62"/>
      <c r="R91" s="62"/>
      <c r="S91" s="62"/>
      <c r="T91" s="62"/>
      <c r="U91" s="62"/>
      <c r="V91" s="62"/>
      <c r="W91" s="62"/>
      <c r="X91" s="62"/>
      <c r="Y91" s="62"/>
      <c r="Z91" s="63"/>
      <c r="AA91" s="63"/>
      <c r="AB91" s="15">
        <f t="shared" si="18"/>
        <v>0</v>
      </c>
      <c r="AC91" s="71">
        <f t="shared" si="19"/>
        <v>0</v>
      </c>
      <c r="AD91" t="str">
        <f t="shared" si="20"/>
        <v/>
      </c>
    </row>
    <row r="92" spans="1:30" ht="15.75" thickBot="1" x14ac:dyDescent="0.3">
      <c r="A92" s="225">
        <f t="shared" si="21"/>
        <v>88</v>
      </c>
      <c r="B92" s="18"/>
      <c r="C92" s="19"/>
      <c r="D92" s="20"/>
      <c r="E92" s="62">
        <v>0</v>
      </c>
      <c r="F92" s="255">
        <v>0.255</v>
      </c>
      <c r="G92" s="8">
        <f t="shared" si="11"/>
        <v>0</v>
      </c>
      <c r="H92" s="8">
        <f t="shared" si="12"/>
        <v>0</v>
      </c>
      <c r="I92" s="8">
        <f t="shared" si="13"/>
        <v>0</v>
      </c>
      <c r="J92" s="8">
        <f t="shared" si="14"/>
        <v>0</v>
      </c>
      <c r="K92" s="8">
        <f t="shared" si="15"/>
        <v>0</v>
      </c>
      <c r="L92" s="8">
        <f t="shared" si="16"/>
        <v>0</v>
      </c>
      <c r="M92" s="14">
        <f t="shared" si="17"/>
        <v>0</v>
      </c>
      <c r="N92" s="45"/>
      <c r="O92" s="228" t="str">
        <f>IF(AND(E92&gt;0,N92&gt;0),IF(E92&gt;0,VLOOKUP(N92,Tilinumerot!$A$3:$C$54,3,FALSE),"Ei tilinroa"),"-")</f>
        <v>-</v>
      </c>
      <c r="P92" s="62"/>
      <c r="Q92" s="62"/>
      <c r="R92" s="62"/>
      <c r="S92" s="62"/>
      <c r="T92" s="62"/>
      <c r="U92" s="62"/>
      <c r="V92" s="62"/>
      <c r="W92" s="62"/>
      <c r="X92" s="62"/>
      <c r="Y92" s="62"/>
      <c r="Z92" s="63"/>
      <c r="AA92" s="63"/>
      <c r="AB92" s="15">
        <f t="shared" si="18"/>
        <v>0</v>
      </c>
      <c r="AC92" s="71">
        <f t="shared" si="19"/>
        <v>0</v>
      </c>
      <c r="AD92" t="str">
        <f t="shared" si="20"/>
        <v/>
      </c>
    </row>
    <row r="93" spans="1:30" ht="15.75" thickBot="1" x14ac:dyDescent="0.3">
      <c r="A93" s="225">
        <f t="shared" si="21"/>
        <v>89</v>
      </c>
      <c r="B93" s="18"/>
      <c r="C93" s="19"/>
      <c r="D93" s="20"/>
      <c r="E93" s="62">
        <v>0</v>
      </c>
      <c r="F93" s="255">
        <v>0.255</v>
      </c>
      <c r="G93" s="8">
        <f t="shared" si="11"/>
        <v>0</v>
      </c>
      <c r="H93" s="8">
        <f t="shared" si="12"/>
        <v>0</v>
      </c>
      <c r="I93" s="8">
        <f t="shared" si="13"/>
        <v>0</v>
      </c>
      <c r="J93" s="8">
        <f t="shared" si="14"/>
        <v>0</v>
      </c>
      <c r="K93" s="8">
        <f t="shared" si="15"/>
        <v>0</v>
      </c>
      <c r="L93" s="8">
        <f t="shared" si="16"/>
        <v>0</v>
      </c>
      <c r="M93" s="14">
        <f t="shared" si="17"/>
        <v>0</v>
      </c>
      <c r="N93" s="45"/>
      <c r="O93" s="228" t="str">
        <f>IF(AND(E93&gt;0,N93&gt;0),IF(E93&gt;0,VLOOKUP(N93,Tilinumerot!$A$3:$C$54,3,FALSE),"Ei tilinroa"),"-")</f>
        <v>-</v>
      </c>
      <c r="P93" s="62"/>
      <c r="Q93" s="62"/>
      <c r="R93" s="62"/>
      <c r="S93" s="62"/>
      <c r="T93" s="62"/>
      <c r="U93" s="62"/>
      <c r="V93" s="62"/>
      <c r="W93" s="62"/>
      <c r="X93" s="62"/>
      <c r="Y93" s="62"/>
      <c r="Z93" s="63"/>
      <c r="AA93" s="63"/>
      <c r="AB93" s="15">
        <f t="shared" si="18"/>
        <v>0</v>
      </c>
      <c r="AC93" s="71">
        <f t="shared" si="19"/>
        <v>0</v>
      </c>
      <c r="AD93" t="str">
        <f t="shared" si="20"/>
        <v/>
      </c>
    </row>
    <row r="94" spans="1:30" ht="15.75" thickBot="1" x14ac:dyDescent="0.3">
      <c r="A94" s="225">
        <f t="shared" si="21"/>
        <v>90</v>
      </c>
      <c r="B94" s="18"/>
      <c r="C94" s="19"/>
      <c r="D94" s="20"/>
      <c r="E94" s="62">
        <v>0</v>
      </c>
      <c r="F94" s="255">
        <v>0.255</v>
      </c>
      <c r="G94" s="8">
        <f t="shared" si="11"/>
        <v>0</v>
      </c>
      <c r="H94" s="8">
        <f t="shared" si="12"/>
        <v>0</v>
      </c>
      <c r="I94" s="8">
        <f t="shared" si="13"/>
        <v>0</v>
      </c>
      <c r="J94" s="8">
        <f t="shared" si="14"/>
        <v>0</v>
      </c>
      <c r="K94" s="8">
        <f t="shared" si="15"/>
        <v>0</v>
      </c>
      <c r="L94" s="8">
        <f t="shared" si="16"/>
        <v>0</v>
      </c>
      <c r="M94" s="14">
        <f t="shared" si="17"/>
        <v>0</v>
      </c>
      <c r="N94" s="45"/>
      <c r="O94" s="228" t="str">
        <f>IF(AND(E94&gt;0,N94&gt;0),IF(E94&gt;0,VLOOKUP(N94,Tilinumerot!$A$3:$C$54,3,FALSE),"Ei tilinroa"),"-")</f>
        <v>-</v>
      </c>
      <c r="P94" s="62"/>
      <c r="Q94" s="62"/>
      <c r="R94" s="62"/>
      <c r="S94" s="62"/>
      <c r="T94" s="62"/>
      <c r="U94" s="62"/>
      <c r="V94" s="62"/>
      <c r="W94" s="62"/>
      <c r="X94" s="62"/>
      <c r="Y94" s="62"/>
      <c r="Z94" s="63"/>
      <c r="AA94" s="63"/>
      <c r="AB94" s="15">
        <f t="shared" si="18"/>
        <v>0</v>
      </c>
      <c r="AC94" s="71">
        <f t="shared" si="19"/>
        <v>0</v>
      </c>
      <c r="AD94" t="str">
        <f t="shared" si="20"/>
        <v/>
      </c>
    </row>
    <row r="95" spans="1:30" ht="15.75" thickBot="1" x14ac:dyDescent="0.3">
      <c r="A95" s="225">
        <f t="shared" si="21"/>
        <v>91</v>
      </c>
      <c r="B95" s="18"/>
      <c r="C95" s="19"/>
      <c r="D95" s="20"/>
      <c r="E95" s="62">
        <v>0</v>
      </c>
      <c r="F95" s="255">
        <v>0.255</v>
      </c>
      <c r="G95" s="8">
        <f t="shared" si="11"/>
        <v>0</v>
      </c>
      <c r="H95" s="8">
        <f t="shared" si="12"/>
        <v>0</v>
      </c>
      <c r="I95" s="8">
        <f t="shared" si="13"/>
        <v>0</v>
      </c>
      <c r="J95" s="8">
        <f t="shared" si="14"/>
        <v>0</v>
      </c>
      <c r="K95" s="8">
        <f t="shared" si="15"/>
        <v>0</v>
      </c>
      <c r="L95" s="8">
        <f t="shared" si="16"/>
        <v>0</v>
      </c>
      <c r="M95" s="14">
        <f t="shared" si="17"/>
        <v>0</v>
      </c>
      <c r="N95" s="45"/>
      <c r="O95" s="228" t="str">
        <f>IF(AND(E95&gt;0,N95&gt;0),IF(E95&gt;0,VLOOKUP(N95,Tilinumerot!$A$3:$C$54,3,FALSE),"Ei tilinroa"),"-")</f>
        <v>-</v>
      </c>
      <c r="P95" s="62"/>
      <c r="Q95" s="62"/>
      <c r="R95" s="62"/>
      <c r="S95" s="62"/>
      <c r="T95" s="62"/>
      <c r="U95" s="62"/>
      <c r="V95" s="62"/>
      <c r="W95" s="62"/>
      <c r="X95" s="62"/>
      <c r="Y95" s="62"/>
      <c r="Z95" s="63"/>
      <c r="AA95" s="63"/>
      <c r="AB95" s="15">
        <f t="shared" si="18"/>
        <v>0</v>
      </c>
      <c r="AC95" s="71">
        <f t="shared" si="19"/>
        <v>0</v>
      </c>
      <c r="AD95" t="str">
        <f t="shared" si="20"/>
        <v/>
      </c>
    </row>
    <row r="96" spans="1:30" ht="15.75" thickBot="1" x14ac:dyDescent="0.3">
      <c r="A96" s="225">
        <f t="shared" si="21"/>
        <v>92</v>
      </c>
      <c r="B96" s="18"/>
      <c r="C96" s="19"/>
      <c r="D96" s="20"/>
      <c r="E96" s="62">
        <v>0</v>
      </c>
      <c r="F96" s="255">
        <v>0.255</v>
      </c>
      <c r="G96" s="8">
        <f t="shared" si="11"/>
        <v>0</v>
      </c>
      <c r="H96" s="8">
        <f t="shared" si="12"/>
        <v>0</v>
      </c>
      <c r="I96" s="8">
        <f t="shared" si="13"/>
        <v>0</v>
      </c>
      <c r="J96" s="8">
        <f t="shared" si="14"/>
        <v>0</v>
      </c>
      <c r="K96" s="8">
        <f t="shared" si="15"/>
        <v>0</v>
      </c>
      <c r="L96" s="8">
        <f t="shared" si="16"/>
        <v>0</v>
      </c>
      <c r="M96" s="14">
        <f t="shared" si="17"/>
        <v>0</v>
      </c>
      <c r="N96" s="45"/>
      <c r="O96" s="228" t="str">
        <f>IF(AND(E96&gt;0,N96&gt;0),IF(E96&gt;0,VLOOKUP(N96,Tilinumerot!$A$3:$C$54,3,FALSE),"Ei tilinroa"),"-")</f>
        <v>-</v>
      </c>
      <c r="P96" s="62"/>
      <c r="Q96" s="62"/>
      <c r="R96" s="62"/>
      <c r="S96" s="62"/>
      <c r="T96" s="62"/>
      <c r="U96" s="62"/>
      <c r="V96" s="62"/>
      <c r="W96" s="62"/>
      <c r="X96" s="62"/>
      <c r="Y96" s="62"/>
      <c r="Z96" s="63"/>
      <c r="AA96" s="63"/>
      <c r="AB96" s="15">
        <f t="shared" si="18"/>
        <v>0</v>
      </c>
      <c r="AC96" s="71">
        <f t="shared" si="19"/>
        <v>0</v>
      </c>
      <c r="AD96" t="str">
        <f t="shared" si="20"/>
        <v/>
      </c>
    </row>
    <row r="97" spans="1:30" ht="15.75" thickBot="1" x14ac:dyDescent="0.3">
      <c r="A97" s="225">
        <f t="shared" si="21"/>
        <v>93</v>
      </c>
      <c r="B97" s="18"/>
      <c r="C97" s="19"/>
      <c r="D97" s="20"/>
      <c r="E97" s="62">
        <v>0</v>
      </c>
      <c r="F97" s="255">
        <v>0.255</v>
      </c>
      <c r="G97" s="8">
        <f t="shared" si="11"/>
        <v>0</v>
      </c>
      <c r="H97" s="8">
        <f t="shared" si="12"/>
        <v>0</v>
      </c>
      <c r="I97" s="8">
        <f t="shared" si="13"/>
        <v>0</v>
      </c>
      <c r="J97" s="8">
        <f t="shared" si="14"/>
        <v>0</v>
      </c>
      <c r="K97" s="8">
        <f t="shared" si="15"/>
        <v>0</v>
      </c>
      <c r="L97" s="8">
        <f t="shared" si="16"/>
        <v>0</v>
      </c>
      <c r="M97" s="14">
        <f t="shared" si="17"/>
        <v>0</v>
      </c>
      <c r="N97" s="45"/>
      <c r="O97" s="228" t="str">
        <f>IF(AND(E97&gt;0,N97&gt;0),IF(E97&gt;0,VLOOKUP(N97,Tilinumerot!$A$3:$C$54,3,FALSE),"Ei tilinroa"),"-")</f>
        <v>-</v>
      </c>
      <c r="P97" s="62"/>
      <c r="Q97" s="62"/>
      <c r="R97" s="62"/>
      <c r="S97" s="62"/>
      <c r="T97" s="62"/>
      <c r="U97" s="62"/>
      <c r="V97" s="62"/>
      <c r="W97" s="62"/>
      <c r="X97" s="62"/>
      <c r="Y97" s="62"/>
      <c r="Z97" s="63"/>
      <c r="AA97" s="63"/>
      <c r="AB97" s="15">
        <f t="shared" si="18"/>
        <v>0</v>
      </c>
      <c r="AC97" s="71">
        <f t="shared" si="19"/>
        <v>0</v>
      </c>
      <c r="AD97" t="str">
        <f t="shared" si="20"/>
        <v/>
      </c>
    </row>
    <row r="98" spans="1:30" ht="15.75" thickBot="1" x14ac:dyDescent="0.3">
      <c r="A98" s="225">
        <f t="shared" si="21"/>
        <v>94</v>
      </c>
      <c r="B98" s="18"/>
      <c r="C98" s="19"/>
      <c r="D98" s="20"/>
      <c r="E98" s="62">
        <v>0</v>
      </c>
      <c r="F98" s="255">
        <v>0.255</v>
      </c>
      <c r="G98" s="8">
        <f t="shared" si="11"/>
        <v>0</v>
      </c>
      <c r="H98" s="8">
        <f t="shared" si="12"/>
        <v>0</v>
      </c>
      <c r="I98" s="8">
        <f t="shared" si="13"/>
        <v>0</v>
      </c>
      <c r="J98" s="8">
        <f t="shared" si="14"/>
        <v>0</v>
      </c>
      <c r="K98" s="8">
        <f t="shared" si="15"/>
        <v>0</v>
      </c>
      <c r="L98" s="8">
        <f t="shared" si="16"/>
        <v>0</v>
      </c>
      <c r="M98" s="14">
        <f t="shared" si="17"/>
        <v>0</v>
      </c>
      <c r="N98" s="45"/>
      <c r="O98" s="228" t="str">
        <f>IF(AND(E98&gt;0,N98&gt;0),IF(E98&gt;0,VLOOKUP(N98,Tilinumerot!$A$3:$C$54,3,FALSE),"Ei tilinroa"),"-")</f>
        <v>-</v>
      </c>
      <c r="P98" s="62"/>
      <c r="Q98" s="62"/>
      <c r="R98" s="62"/>
      <c r="S98" s="62"/>
      <c r="T98" s="62"/>
      <c r="U98" s="62"/>
      <c r="V98" s="62"/>
      <c r="W98" s="62"/>
      <c r="X98" s="62"/>
      <c r="Y98" s="62"/>
      <c r="Z98" s="63"/>
      <c r="AA98" s="63"/>
      <c r="AB98" s="15">
        <f t="shared" si="18"/>
        <v>0</v>
      </c>
      <c r="AC98" s="71">
        <f t="shared" si="19"/>
        <v>0</v>
      </c>
      <c r="AD98" t="str">
        <f t="shared" si="20"/>
        <v/>
      </c>
    </row>
    <row r="99" spans="1:30" ht="15.75" thickBot="1" x14ac:dyDescent="0.3">
      <c r="A99" s="225">
        <f t="shared" si="21"/>
        <v>95</v>
      </c>
      <c r="B99" s="18"/>
      <c r="C99" s="19"/>
      <c r="D99" s="20"/>
      <c r="E99" s="62">
        <v>0</v>
      </c>
      <c r="F99" s="255">
        <v>0.255</v>
      </c>
      <c r="G99" s="8">
        <f t="shared" si="11"/>
        <v>0</v>
      </c>
      <c r="H99" s="8">
        <f t="shared" si="12"/>
        <v>0</v>
      </c>
      <c r="I99" s="8">
        <f t="shared" si="13"/>
        <v>0</v>
      </c>
      <c r="J99" s="8">
        <f t="shared" si="14"/>
        <v>0</v>
      </c>
      <c r="K99" s="8">
        <f t="shared" si="15"/>
        <v>0</v>
      </c>
      <c r="L99" s="8">
        <f t="shared" si="16"/>
        <v>0</v>
      </c>
      <c r="M99" s="14">
        <f t="shared" si="17"/>
        <v>0</v>
      </c>
      <c r="N99" s="45"/>
      <c r="O99" s="228" t="str">
        <f>IF(AND(E99&gt;0,N99&gt;0),IF(E99&gt;0,VLOOKUP(N99,Tilinumerot!$A$3:$C$54,3,FALSE),"Ei tilinroa"),"-")</f>
        <v>-</v>
      </c>
      <c r="P99" s="62"/>
      <c r="Q99" s="62"/>
      <c r="R99" s="62"/>
      <c r="S99" s="62"/>
      <c r="T99" s="62"/>
      <c r="U99" s="62"/>
      <c r="V99" s="62"/>
      <c r="W99" s="62"/>
      <c r="X99" s="62"/>
      <c r="Y99" s="62"/>
      <c r="Z99" s="63"/>
      <c r="AA99" s="63"/>
      <c r="AB99" s="15">
        <f t="shared" si="18"/>
        <v>0</v>
      </c>
      <c r="AC99" s="71">
        <f t="shared" si="19"/>
        <v>0</v>
      </c>
      <c r="AD99" t="str">
        <f t="shared" si="20"/>
        <v/>
      </c>
    </row>
    <row r="100" spans="1:30" ht="15.75" thickBot="1" x14ac:dyDescent="0.3">
      <c r="A100" s="225">
        <f t="shared" si="21"/>
        <v>96</v>
      </c>
      <c r="B100" s="18"/>
      <c r="C100" s="19"/>
      <c r="D100" s="20"/>
      <c r="E100" s="62">
        <v>0</v>
      </c>
      <c r="F100" s="255">
        <v>0.255</v>
      </c>
      <c r="G100" s="8">
        <f t="shared" si="11"/>
        <v>0</v>
      </c>
      <c r="H100" s="8">
        <f t="shared" si="12"/>
        <v>0</v>
      </c>
      <c r="I100" s="8">
        <f t="shared" si="13"/>
        <v>0</v>
      </c>
      <c r="J100" s="8">
        <f t="shared" si="14"/>
        <v>0</v>
      </c>
      <c r="K100" s="8">
        <f t="shared" si="15"/>
        <v>0</v>
      </c>
      <c r="L100" s="8">
        <f t="shared" si="16"/>
        <v>0</v>
      </c>
      <c r="M100" s="14">
        <f t="shared" si="17"/>
        <v>0</v>
      </c>
      <c r="N100" s="45"/>
      <c r="O100" s="228" t="str">
        <f>IF(AND(E100&gt;0,N100&gt;0),IF(E100&gt;0,VLOOKUP(N100,Tilinumerot!$A$3:$C$54,3,FALSE),"Ei tilinroa"),"-")</f>
        <v>-</v>
      </c>
      <c r="P100" s="62"/>
      <c r="Q100" s="62"/>
      <c r="R100" s="62"/>
      <c r="S100" s="62"/>
      <c r="T100" s="62"/>
      <c r="U100" s="62"/>
      <c r="V100" s="62"/>
      <c r="W100" s="62"/>
      <c r="X100" s="62"/>
      <c r="Y100" s="62"/>
      <c r="Z100" s="63"/>
      <c r="AA100" s="63"/>
      <c r="AB100" s="15">
        <f t="shared" si="18"/>
        <v>0</v>
      </c>
      <c r="AC100" s="71">
        <f t="shared" si="19"/>
        <v>0</v>
      </c>
      <c r="AD100" t="str">
        <f t="shared" si="20"/>
        <v/>
      </c>
    </row>
    <row r="101" spans="1:30" ht="15.75" thickBot="1" x14ac:dyDescent="0.3">
      <c r="A101" s="225">
        <f t="shared" si="21"/>
        <v>97</v>
      </c>
      <c r="B101" s="18"/>
      <c r="C101" s="19"/>
      <c r="D101" s="20"/>
      <c r="E101" s="62">
        <v>0</v>
      </c>
      <c r="F101" s="255">
        <v>0.255</v>
      </c>
      <c r="G101" s="8">
        <f t="shared" si="11"/>
        <v>0</v>
      </c>
      <c r="H101" s="8">
        <f t="shared" si="12"/>
        <v>0</v>
      </c>
      <c r="I101" s="8">
        <f t="shared" si="13"/>
        <v>0</v>
      </c>
      <c r="J101" s="8">
        <f t="shared" si="14"/>
        <v>0</v>
      </c>
      <c r="K101" s="8">
        <f t="shared" si="15"/>
        <v>0</v>
      </c>
      <c r="L101" s="8">
        <f t="shared" si="16"/>
        <v>0</v>
      </c>
      <c r="M101" s="14">
        <f t="shared" si="17"/>
        <v>0</v>
      </c>
      <c r="N101" s="45"/>
      <c r="O101" s="228" t="str">
        <f>IF(AND(E101&gt;0,N101&gt;0),IF(E101&gt;0,VLOOKUP(N101,Tilinumerot!$A$3:$C$54,3,FALSE),"Ei tilinroa"),"-")</f>
        <v>-</v>
      </c>
      <c r="P101" s="62"/>
      <c r="Q101" s="62"/>
      <c r="R101" s="62"/>
      <c r="S101" s="62"/>
      <c r="T101" s="62"/>
      <c r="U101" s="62"/>
      <c r="V101" s="62"/>
      <c r="W101" s="62"/>
      <c r="X101" s="62"/>
      <c r="Y101" s="62"/>
      <c r="Z101" s="63"/>
      <c r="AA101" s="63"/>
      <c r="AB101" s="15">
        <f t="shared" si="18"/>
        <v>0</v>
      </c>
      <c r="AC101" s="71">
        <f t="shared" si="19"/>
        <v>0</v>
      </c>
      <c r="AD101" t="str">
        <f t="shared" si="20"/>
        <v/>
      </c>
    </row>
    <row r="102" spans="1:30" ht="15.75" thickBot="1" x14ac:dyDescent="0.3">
      <c r="A102" s="225">
        <f t="shared" si="21"/>
        <v>98</v>
      </c>
      <c r="B102" s="18"/>
      <c r="C102" s="19"/>
      <c r="D102" s="20"/>
      <c r="E102" s="62">
        <v>0</v>
      </c>
      <c r="F102" s="255">
        <v>0.255</v>
      </c>
      <c r="G102" s="8">
        <f t="shared" si="11"/>
        <v>0</v>
      </c>
      <c r="H102" s="8">
        <f t="shared" si="12"/>
        <v>0</v>
      </c>
      <c r="I102" s="8">
        <f t="shared" si="13"/>
        <v>0</v>
      </c>
      <c r="J102" s="8">
        <f t="shared" si="14"/>
        <v>0</v>
      </c>
      <c r="K102" s="8">
        <f t="shared" si="15"/>
        <v>0</v>
      </c>
      <c r="L102" s="8">
        <f t="shared" si="16"/>
        <v>0</v>
      </c>
      <c r="M102" s="14">
        <f t="shared" si="17"/>
        <v>0</v>
      </c>
      <c r="N102" s="45"/>
      <c r="O102" s="228" t="str">
        <f>IF(AND(E102&gt;0,N102&gt;0),IF(E102&gt;0,VLOOKUP(N102,Tilinumerot!$A$3:$C$54,3,FALSE),"Ei tilinroa"),"-")</f>
        <v>-</v>
      </c>
      <c r="P102" s="62"/>
      <c r="Q102" s="62"/>
      <c r="R102" s="62"/>
      <c r="S102" s="62"/>
      <c r="T102" s="62"/>
      <c r="U102" s="62"/>
      <c r="V102" s="62"/>
      <c r="W102" s="62"/>
      <c r="X102" s="62"/>
      <c r="Y102" s="62"/>
      <c r="Z102" s="63"/>
      <c r="AA102" s="63"/>
      <c r="AB102" s="15">
        <f t="shared" si="18"/>
        <v>0</v>
      </c>
      <c r="AC102" s="71">
        <f t="shared" si="19"/>
        <v>0</v>
      </c>
      <c r="AD102" t="str">
        <f t="shared" si="20"/>
        <v/>
      </c>
    </row>
    <row r="103" spans="1:30" ht="15.75" thickBot="1" x14ac:dyDescent="0.3">
      <c r="A103" s="225">
        <f t="shared" si="21"/>
        <v>99</v>
      </c>
      <c r="B103" s="18"/>
      <c r="C103" s="19"/>
      <c r="D103" s="20"/>
      <c r="E103" s="62">
        <v>0</v>
      </c>
      <c r="F103" s="255">
        <v>0.255</v>
      </c>
      <c r="G103" s="8">
        <f t="shared" si="11"/>
        <v>0</v>
      </c>
      <c r="H103" s="8">
        <f t="shared" si="12"/>
        <v>0</v>
      </c>
      <c r="I103" s="8">
        <f t="shared" si="13"/>
        <v>0</v>
      </c>
      <c r="J103" s="8">
        <f t="shared" si="14"/>
        <v>0</v>
      </c>
      <c r="K103" s="8">
        <f t="shared" si="15"/>
        <v>0</v>
      </c>
      <c r="L103" s="8">
        <f t="shared" si="16"/>
        <v>0</v>
      </c>
      <c r="M103" s="14">
        <f t="shared" si="17"/>
        <v>0</v>
      </c>
      <c r="N103" s="45"/>
      <c r="O103" s="228" t="str">
        <f>IF(AND(E103&gt;0,N103&gt;0),IF(E103&gt;0,VLOOKUP(N103,Tilinumerot!$A$3:$C$54,3,FALSE),"Ei tilinroa"),"-")</f>
        <v>-</v>
      </c>
      <c r="P103" s="62"/>
      <c r="Q103" s="62"/>
      <c r="R103" s="62"/>
      <c r="S103" s="62"/>
      <c r="T103" s="62"/>
      <c r="U103" s="62"/>
      <c r="V103" s="62"/>
      <c r="W103" s="62"/>
      <c r="X103" s="62"/>
      <c r="Y103" s="62"/>
      <c r="Z103" s="63"/>
      <c r="AA103" s="63"/>
      <c r="AB103" s="15">
        <f t="shared" si="18"/>
        <v>0</v>
      </c>
      <c r="AC103" s="71">
        <f t="shared" si="19"/>
        <v>0</v>
      </c>
      <c r="AD103" t="str">
        <f t="shared" si="20"/>
        <v/>
      </c>
    </row>
    <row r="104" spans="1:30" ht="15.75" thickBot="1" x14ac:dyDescent="0.3">
      <c r="A104" s="225">
        <f t="shared" si="21"/>
        <v>100</v>
      </c>
      <c r="B104" s="18"/>
      <c r="C104" s="19"/>
      <c r="D104" s="20"/>
      <c r="E104" s="62">
        <v>0</v>
      </c>
      <c r="F104" s="255">
        <v>0.255</v>
      </c>
      <c r="G104" s="8">
        <f t="shared" si="11"/>
        <v>0</v>
      </c>
      <c r="H104" s="8">
        <f t="shared" si="12"/>
        <v>0</v>
      </c>
      <c r="I104" s="8">
        <f t="shared" si="13"/>
        <v>0</v>
      </c>
      <c r="J104" s="8">
        <f t="shared" si="14"/>
        <v>0</v>
      </c>
      <c r="K104" s="8">
        <f t="shared" si="15"/>
        <v>0</v>
      </c>
      <c r="L104" s="8">
        <f t="shared" si="16"/>
        <v>0</v>
      </c>
      <c r="M104" s="14">
        <f t="shared" si="17"/>
        <v>0</v>
      </c>
      <c r="N104" s="45"/>
      <c r="O104" s="228" t="str">
        <f>IF(AND(E104&gt;0,N104&gt;0),IF(E104&gt;0,VLOOKUP(N104,Tilinumerot!$A$3:$C$54,3,FALSE),"Ei tilinroa"),"-")</f>
        <v>-</v>
      </c>
      <c r="P104" s="62"/>
      <c r="Q104" s="62"/>
      <c r="R104" s="62"/>
      <c r="S104" s="62"/>
      <c r="T104" s="62"/>
      <c r="U104" s="62"/>
      <c r="V104" s="62"/>
      <c r="W104" s="62"/>
      <c r="X104" s="62"/>
      <c r="Y104" s="62"/>
      <c r="Z104" s="63"/>
      <c r="AA104" s="63"/>
      <c r="AB104" s="15">
        <f t="shared" si="18"/>
        <v>0</v>
      </c>
      <c r="AC104" s="71">
        <f t="shared" si="19"/>
        <v>0</v>
      </c>
      <c r="AD104" t="str">
        <f t="shared" si="20"/>
        <v/>
      </c>
    </row>
    <row r="105" spans="1:30" ht="15.75" thickBot="1" x14ac:dyDescent="0.3">
      <c r="A105" s="225">
        <f t="shared" si="21"/>
        <v>101</v>
      </c>
      <c r="B105" s="18"/>
      <c r="C105" s="19"/>
      <c r="D105" s="20"/>
      <c r="E105" s="62">
        <v>0</v>
      </c>
      <c r="F105" s="255">
        <v>0.255</v>
      </c>
      <c r="G105" s="8">
        <f t="shared" si="11"/>
        <v>0</v>
      </c>
      <c r="H105" s="8">
        <f t="shared" si="12"/>
        <v>0</v>
      </c>
      <c r="I105" s="8">
        <f t="shared" si="13"/>
        <v>0</v>
      </c>
      <c r="J105" s="8">
        <f t="shared" si="14"/>
        <v>0</v>
      </c>
      <c r="K105" s="8">
        <f t="shared" si="15"/>
        <v>0</v>
      </c>
      <c r="L105" s="8">
        <f t="shared" si="16"/>
        <v>0</v>
      </c>
      <c r="M105" s="14">
        <f t="shared" si="17"/>
        <v>0</v>
      </c>
      <c r="N105" s="45"/>
      <c r="O105" s="228" t="str">
        <f>IF(AND(E105&gt;0,N105&gt;0),IF(E105&gt;0,VLOOKUP(N105,Tilinumerot!$A$3:$C$54,3,FALSE),"Ei tilinroa"),"-")</f>
        <v>-</v>
      </c>
      <c r="P105" s="62"/>
      <c r="Q105" s="62"/>
      <c r="R105" s="62"/>
      <c r="S105" s="62"/>
      <c r="T105" s="62"/>
      <c r="U105" s="62"/>
      <c r="V105" s="62"/>
      <c r="W105" s="62"/>
      <c r="X105" s="62"/>
      <c r="Y105" s="62"/>
      <c r="Z105" s="63"/>
      <c r="AA105" s="63"/>
      <c r="AB105" s="15">
        <f t="shared" si="18"/>
        <v>0</v>
      </c>
      <c r="AC105" s="71">
        <f t="shared" si="19"/>
        <v>0</v>
      </c>
      <c r="AD105" t="str">
        <f t="shared" si="20"/>
        <v/>
      </c>
    </row>
    <row r="106" spans="1:30" ht="15.75" thickBot="1" x14ac:dyDescent="0.3">
      <c r="A106" s="225">
        <f t="shared" si="21"/>
        <v>102</v>
      </c>
      <c r="B106" s="18"/>
      <c r="C106" s="19"/>
      <c r="D106" s="20"/>
      <c r="E106" s="62">
        <v>0</v>
      </c>
      <c r="F106" s="255">
        <v>0.255</v>
      </c>
      <c r="G106" s="8">
        <f t="shared" si="11"/>
        <v>0</v>
      </c>
      <c r="H106" s="8">
        <f t="shared" si="12"/>
        <v>0</v>
      </c>
      <c r="I106" s="8">
        <f t="shared" si="13"/>
        <v>0</v>
      </c>
      <c r="J106" s="8">
        <f t="shared" si="14"/>
        <v>0</v>
      </c>
      <c r="K106" s="8">
        <f t="shared" si="15"/>
        <v>0</v>
      </c>
      <c r="L106" s="8">
        <f t="shared" si="16"/>
        <v>0</v>
      </c>
      <c r="M106" s="14">
        <f t="shared" si="17"/>
        <v>0</v>
      </c>
      <c r="N106" s="45"/>
      <c r="O106" s="228" t="str">
        <f>IF(AND(E106&gt;0,N106&gt;0),IF(E106&gt;0,VLOOKUP(N106,Tilinumerot!$A$3:$C$54,3,FALSE),"Ei tilinroa"),"-")</f>
        <v>-</v>
      </c>
      <c r="P106" s="62"/>
      <c r="Q106" s="62"/>
      <c r="R106" s="62"/>
      <c r="S106" s="62"/>
      <c r="T106" s="62"/>
      <c r="U106" s="62"/>
      <c r="V106" s="62"/>
      <c r="W106" s="62"/>
      <c r="X106" s="62"/>
      <c r="Y106" s="62"/>
      <c r="Z106" s="63"/>
      <c r="AA106" s="63"/>
      <c r="AB106" s="15">
        <f t="shared" si="18"/>
        <v>0</v>
      </c>
      <c r="AC106" s="71">
        <f t="shared" si="19"/>
        <v>0</v>
      </c>
      <c r="AD106" t="str">
        <f t="shared" si="20"/>
        <v/>
      </c>
    </row>
    <row r="107" spans="1:30" ht="15.75" thickBot="1" x14ac:dyDescent="0.3">
      <c r="A107" s="225">
        <f t="shared" si="21"/>
        <v>103</v>
      </c>
      <c r="B107" s="18"/>
      <c r="C107" s="19"/>
      <c r="D107" s="20"/>
      <c r="E107" s="62">
        <v>0</v>
      </c>
      <c r="F107" s="255">
        <v>0.255</v>
      </c>
      <c r="G107" s="8">
        <f t="shared" si="11"/>
        <v>0</v>
      </c>
      <c r="H107" s="8">
        <f t="shared" si="12"/>
        <v>0</v>
      </c>
      <c r="I107" s="8">
        <f t="shared" si="13"/>
        <v>0</v>
      </c>
      <c r="J107" s="8">
        <f t="shared" si="14"/>
        <v>0</v>
      </c>
      <c r="K107" s="8">
        <f t="shared" si="15"/>
        <v>0</v>
      </c>
      <c r="L107" s="8">
        <f t="shared" si="16"/>
        <v>0</v>
      </c>
      <c r="M107" s="14">
        <f t="shared" si="17"/>
        <v>0</v>
      </c>
      <c r="N107" s="45"/>
      <c r="O107" s="228" t="str">
        <f>IF(AND(E107&gt;0,N107&gt;0),IF(E107&gt;0,VLOOKUP(N107,Tilinumerot!$A$3:$C$54,3,FALSE),"Ei tilinroa"),"-")</f>
        <v>-</v>
      </c>
      <c r="P107" s="62"/>
      <c r="Q107" s="62"/>
      <c r="R107" s="62"/>
      <c r="S107" s="62"/>
      <c r="T107" s="62"/>
      <c r="U107" s="62"/>
      <c r="V107" s="62"/>
      <c r="W107" s="62"/>
      <c r="X107" s="62"/>
      <c r="Y107" s="62"/>
      <c r="Z107" s="63"/>
      <c r="AA107" s="63"/>
      <c r="AB107" s="15">
        <f t="shared" si="18"/>
        <v>0</v>
      </c>
      <c r="AC107" s="71">
        <f t="shared" si="19"/>
        <v>0</v>
      </c>
      <c r="AD107" t="str">
        <f t="shared" si="20"/>
        <v/>
      </c>
    </row>
    <row r="108" spans="1:30" ht="15.75" thickBot="1" x14ac:dyDescent="0.3">
      <c r="A108" s="225">
        <f t="shared" si="21"/>
        <v>104</v>
      </c>
      <c r="B108" s="18"/>
      <c r="C108" s="19"/>
      <c r="D108" s="20"/>
      <c r="E108" s="62">
        <v>0</v>
      </c>
      <c r="F108" s="255">
        <v>0.255</v>
      </c>
      <c r="G108" s="8">
        <f t="shared" si="11"/>
        <v>0</v>
      </c>
      <c r="H108" s="8">
        <f t="shared" si="12"/>
        <v>0</v>
      </c>
      <c r="I108" s="8">
        <f t="shared" si="13"/>
        <v>0</v>
      </c>
      <c r="J108" s="8">
        <f t="shared" si="14"/>
        <v>0</v>
      </c>
      <c r="K108" s="8">
        <f t="shared" si="15"/>
        <v>0</v>
      </c>
      <c r="L108" s="8">
        <f t="shared" si="16"/>
        <v>0</v>
      </c>
      <c r="M108" s="14">
        <f t="shared" si="17"/>
        <v>0</v>
      </c>
      <c r="N108" s="45"/>
      <c r="O108" s="228" t="str">
        <f>IF(AND(E108&gt;0,N108&gt;0),IF(E108&gt;0,VLOOKUP(N108,Tilinumerot!$A$3:$C$54,3,FALSE),"Ei tilinroa"),"-")</f>
        <v>-</v>
      </c>
      <c r="P108" s="62"/>
      <c r="Q108" s="62"/>
      <c r="R108" s="62"/>
      <c r="S108" s="62"/>
      <c r="T108" s="62"/>
      <c r="U108" s="62"/>
      <c r="V108" s="62"/>
      <c r="W108" s="62"/>
      <c r="X108" s="62"/>
      <c r="Y108" s="62"/>
      <c r="Z108" s="63"/>
      <c r="AA108" s="63"/>
      <c r="AB108" s="15">
        <f t="shared" si="18"/>
        <v>0</v>
      </c>
      <c r="AC108" s="71">
        <f t="shared" si="19"/>
        <v>0</v>
      </c>
      <c r="AD108" t="str">
        <f t="shared" si="20"/>
        <v/>
      </c>
    </row>
    <row r="109" spans="1:30" ht="15.75" thickBot="1" x14ac:dyDescent="0.3">
      <c r="A109" s="225">
        <f t="shared" si="21"/>
        <v>105</v>
      </c>
      <c r="B109" s="18"/>
      <c r="C109" s="19"/>
      <c r="D109" s="20"/>
      <c r="E109" s="62">
        <v>0</v>
      </c>
      <c r="F109" s="255">
        <v>0.255</v>
      </c>
      <c r="G109" s="8">
        <f t="shared" si="11"/>
        <v>0</v>
      </c>
      <c r="H109" s="8">
        <f t="shared" si="12"/>
        <v>0</v>
      </c>
      <c r="I109" s="8">
        <f t="shared" si="13"/>
        <v>0</v>
      </c>
      <c r="J109" s="8">
        <f t="shared" si="14"/>
        <v>0</v>
      </c>
      <c r="K109" s="8">
        <f t="shared" si="15"/>
        <v>0</v>
      </c>
      <c r="L109" s="8">
        <f t="shared" si="16"/>
        <v>0</v>
      </c>
      <c r="M109" s="14">
        <f t="shared" si="17"/>
        <v>0</v>
      </c>
      <c r="N109" s="45"/>
      <c r="O109" s="228" t="str">
        <f>IF(AND(E109&gt;0,N109&gt;0),IF(E109&gt;0,VLOOKUP(N109,Tilinumerot!$A$3:$C$54,3,FALSE),"Ei tilinroa"),"-")</f>
        <v>-</v>
      </c>
      <c r="P109" s="62"/>
      <c r="Q109" s="62"/>
      <c r="R109" s="62"/>
      <c r="S109" s="62"/>
      <c r="T109" s="62"/>
      <c r="U109" s="62"/>
      <c r="V109" s="62"/>
      <c r="W109" s="62"/>
      <c r="X109" s="62"/>
      <c r="Y109" s="62"/>
      <c r="Z109" s="63"/>
      <c r="AA109" s="63"/>
      <c r="AB109" s="15">
        <f t="shared" si="18"/>
        <v>0</v>
      </c>
      <c r="AC109" s="71">
        <f t="shared" si="19"/>
        <v>0</v>
      </c>
      <c r="AD109" t="str">
        <f t="shared" si="20"/>
        <v/>
      </c>
    </row>
    <row r="110" spans="1:30" ht="15.75" thickBot="1" x14ac:dyDescent="0.3">
      <c r="A110" s="225">
        <f t="shared" si="21"/>
        <v>106</v>
      </c>
      <c r="B110" s="18"/>
      <c r="C110" s="19"/>
      <c r="D110" s="20"/>
      <c r="E110" s="62">
        <v>0</v>
      </c>
      <c r="F110" s="255">
        <v>0.255</v>
      </c>
      <c r="G110" s="8">
        <f t="shared" si="11"/>
        <v>0</v>
      </c>
      <c r="H110" s="8">
        <f t="shared" si="12"/>
        <v>0</v>
      </c>
      <c r="I110" s="8">
        <f t="shared" si="13"/>
        <v>0</v>
      </c>
      <c r="J110" s="8">
        <f t="shared" si="14"/>
        <v>0</v>
      </c>
      <c r="K110" s="8">
        <f t="shared" si="15"/>
        <v>0</v>
      </c>
      <c r="L110" s="8">
        <f t="shared" si="16"/>
        <v>0</v>
      </c>
      <c r="M110" s="14">
        <f t="shared" si="17"/>
        <v>0</v>
      </c>
      <c r="N110" s="45"/>
      <c r="O110" s="228" t="str">
        <f>IF(AND(E110&gt;0,N110&gt;0),IF(E110&gt;0,VLOOKUP(N110,Tilinumerot!$A$3:$C$54,3,FALSE),"Ei tilinroa"),"-")</f>
        <v>-</v>
      </c>
      <c r="P110" s="62"/>
      <c r="Q110" s="62"/>
      <c r="R110" s="62"/>
      <c r="S110" s="62"/>
      <c r="T110" s="62"/>
      <c r="U110" s="62"/>
      <c r="V110" s="62"/>
      <c r="W110" s="62"/>
      <c r="X110" s="62"/>
      <c r="Y110" s="62"/>
      <c r="Z110" s="63"/>
      <c r="AA110" s="63"/>
      <c r="AB110" s="15">
        <f t="shared" si="18"/>
        <v>0</v>
      </c>
      <c r="AC110" s="71">
        <f t="shared" si="19"/>
        <v>0</v>
      </c>
      <c r="AD110" t="str">
        <f t="shared" si="20"/>
        <v/>
      </c>
    </row>
    <row r="111" spans="1:30" ht="15.75" thickBot="1" x14ac:dyDescent="0.3">
      <c r="A111" s="225">
        <f t="shared" si="21"/>
        <v>107</v>
      </c>
      <c r="B111" s="18"/>
      <c r="C111" s="19"/>
      <c r="D111" s="20"/>
      <c r="E111" s="62">
        <v>0</v>
      </c>
      <c r="F111" s="255">
        <v>0.255</v>
      </c>
      <c r="G111" s="8">
        <f t="shared" si="11"/>
        <v>0</v>
      </c>
      <c r="H111" s="8">
        <f t="shared" si="12"/>
        <v>0</v>
      </c>
      <c r="I111" s="8">
        <f t="shared" si="13"/>
        <v>0</v>
      </c>
      <c r="J111" s="8">
        <f t="shared" si="14"/>
        <v>0</v>
      </c>
      <c r="K111" s="8">
        <f t="shared" si="15"/>
        <v>0</v>
      </c>
      <c r="L111" s="8">
        <f t="shared" si="16"/>
        <v>0</v>
      </c>
      <c r="M111" s="14">
        <f t="shared" si="17"/>
        <v>0</v>
      </c>
      <c r="N111" s="45"/>
      <c r="O111" s="228" t="str">
        <f>IF(AND(E111&gt;0,N111&gt;0),IF(E111&gt;0,VLOOKUP(N111,Tilinumerot!$A$3:$C$54,3,FALSE),"Ei tilinroa"),"-")</f>
        <v>-</v>
      </c>
      <c r="P111" s="62"/>
      <c r="Q111" s="62"/>
      <c r="R111" s="62"/>
      <c r="S111" s="62"/>
      <c r="T111" s="62"/>
      <c r="U111" s="62"/>
      <c r="V111" s="62"/>
      <c r="W111" s="62"/>
      <c r="X111" s="62"/>
      <c r="Y111" s="62"/>
      <c r="Z111" s="63"/>
      <c r="AA111" s="63"/>
      <c r="AB111" s="15">
        <f t="shared" si="18"/>
        <v>0</v>
      </c>
      <c r="AC111" s="71">
        <f t="shared" si="19"/>
        <v>0</v>
      </c>
      <c r="AD111" t="str">
        <f t="shared" si="20"/>
        <v/>
      </c>
    </row>
    <row r="112" spans="1:30" ht="15.75" thickBot="1" x14ac:dyDescent="0.3">
      <c r="A112" s="225">
        <f t="shared" si="21"/>
        <v>108</v>
      </c>
      <c r="B112" s="18"/>
      <c r="C112" s="19"/>
      <c r="D112" s="20"/>
      <c r="E112" s="62">
        <v>0</v>
      </c>
      <c r="F112" s="255">
        <v>0.255</v>
      </c>
      <c r="G112" s="8">
        <f t="shared" si="11"/>
        <v>0</v>
      </c>
      <c r="H112" s="8">
        <f t="shared" si="12"/>
        <v>0</v>
      </c>
      <c r="I112" s="8">
        <f t="shared" si="13"/>
        <v>0</v>
      </c>
      <c r="J112" s="8">
        <f t="shared" si="14"/>
        <v>0</v>
      </c>
      <c r="K112" s="8">
        <f t="shared" si="15"/>
        <v>0</v>
      </c>
      <c r="L112" s="8">
        <f t="shared" si="16"/>
        <v>0</v>
      </c>
      <c r="M112" s="14">
        <f t="shared" si="17"/>
        <v>0</v>
      </c>
      <c r="N112" s="45"/>
      <c r="O112" s="228" t="str">
        <f>IF(AND(E112&gt;0,N112&gt;0),IF(E112&gt;0,VLOOKUP(N112,Tilinumerot!$A$3:$C$54,3,FALSE),"Ei tilinroa"),"-")</f>
        <v>-</v>
      </c>
      <c r="P112" s="62"/>
      <c r="Q112" s="62"/>
      <c r="R112" s="62"/>
      <c r="S112" s="62"/>
      <c r="T112" s="62"/>
      <c r="U112" s="62"/>
      <c r="V112" s="62"/>
      <c r="W112" s="62"/>
      <c r="X112" s="62"/>
      <c r="Y112" s="62"/>
      <c r="Z112" s="63"/>
      <c r="AA112" s="63"/>
      <c r="AB112" s="15">
        <f t="shared" si="18"/>
        <v>0</v>
      </c>
      <c r="AC112" s="71">
        <f t="shared" si="19"/>
        <v>0</v>
      </c>
      <c r="AD112" t="str">
        <f t="shared" si="20"/>
        <v/>
      </c>
    </row>
    <row r="113" spans="1:30" ht="15.75" thickBot="1" x14ac:dyDescent="0.3">
      <c r="A113" s="225">
        <f t="shared" si="21"/>
        <v>109</v>
      </c>
      <c r="B113" s="18"/>
      <c r="C113" s="19"/>
      <c r="D113" s="20"/>
      <c r="E113" s="62">
        <v>0</v>
      </c>
      <c r="F113" s="255">
        <v>0.255</v>
      </c>
      <c r="G113" s="8">
        <f t="shared" si="11"/>
        <v>0</v>
      </c>
      <c r="H113" s="8">
        <f t="shared" si="12"/>
        <v>0</v>
      </c>
      <c r="I113" s="8">
        <f t="shared" si="13"/>
        <v>0</v>
      </c>
      <c r="J113" s="8">
        <f t="shared" si="14"/>
        <v>0</v>
      </c>
      <c r="K113" s="8">
        <f t="shared" si="15"/>
        <v>0</v>
      </c>
      <c r="L113" s="8">
        <f t="shared" si="16"/>
        <v>0</v>
      </c>
      <c r="M113" s="14">
        <f t="shared" si="17"/>
        <v>0</v>
      </c>
      <c r="N113" s="45"/>
      <c r="O113" s="228" t="str">
        <f>IF(AND(E113&gt;0,N113&gt;0),IF(E113&gt;0,VLOOKUP(N113,Tilinumerot!$A$3:$C$54,3,FALSE),"Ei tilinroa"),"-")</f>
        <v>-</v>
      </c>
      <c r="P113" s="62"/>
      <c r="Q113" s="62"/>
      <c r="R113" s="62"/>
      <c r="S113" s="62"/>
      <c r="T113" s="62"/>
      <c r="U113" s="62"/>
      <c r="V113" s="62"/>
      <c r="W113" s="62"/>
      <c r="X113" s="62"/>
      <c r="Y113" s="62"/>
      <c r="Z113" s="63"/>
      <c r="AA113" s="63"/>
      <c r="AB113" s="15">
        <f t="shared" si="18"/>
        <v>0</v>
      </c>
      <c r="AC113" s="71">
        <f t="shared" si="19"/>
        <v>0</v>
      </c>
      <c r="AD113" t="str">
        <f t="shared" si="20"/>
        <v/>
      </c>
    </row>
    <row r="114" spans="1:30" ht="15.75" thickBot="1" x14ac:dyDescent="0.3">
      <c r="A114" s="225">
        <f t="shared" si="21"/>
        <v>110</v>
      </c>
      <c r="B114" s="18"/>
      <c r="C114" s="19"/>
      <c r="D114" s="20"/>
      <c r="E114" s="62">
        <v>0</v>
      </c>
      <c r="F114" s="255">
        <v>0.255</v>
      </c>
      <c r="G114" s="8">
        <f t="shared" si="11"/>
        <v>0</v>
      </c>
      <c r="H114" s="8">
        <f t="shared" si="12"/>
        <v>0</v>
      </c>
      <c r="I114" s="8">
        <f t="shared" si="13"/>
        <v>0</v>
      </c>
      <c r="J114" s="8">
        <f t="shared" si="14"/>
        <v>0</v>
      </c>
      <c r="K114" s="8">
        <f t="shared" si="15"/>
        <v>0</v>
      </c>
      <c r="L114" s="8">
        <f t="shared" si="16"/>
        <v>0</v>
      </c>
      <c r="M114" s="14">
        <f t="shared" si="17"/>
        <v>0</v>
      </c>
      <c r="N114" s="45"/>
      <c r="O114" s="228" t="str">
        <f>IF(AND(E114&gt;0,N114&gt;0),IF(E114&gt;0,VLOOKUP(N114,Tilinumerot!$A$3:$C$54,3,FALSE),"Ei tilinroa"),"-")</f>
        <v>-</v>
      </c>
      <c r="P114" s="62"/>
      <c r="Q114" s="62"/>
      <c r="R114" s="62"/>
      <c r="S114" s="62"/>
      <c r="T114" s="62"/>
      <c r="U114" s="62"/>
      <c r="V114" s="62"/>
      <c r="W114" s="62"/>
      <c r="X114" s="62"/>
      <c r="Y114" s="62"/>
      <c r="Z114" s="63"/>
      <c r="AA114" s="63"/>
      <c r="AB114" s="15">
        <f t="shared" si="18"/>
        <v>0</v>
      </c>
      <c r="AC114" s="71">
        <f t="shared" si="19"/>
        <v>0</v>
      </c>
      <c r="AD114" t="str">
        <f t="shared" si="20"/>
        <v/>
      </c>
    </row>
    <row r="115" spans="1:30" ht="15.75" thickBot="1" x14ac:dyDescent="0.3">
      <c r="A115" s="225">
        <f t="shared" si="21"/>
        <v>111</v>
      </c>
      <c r="B115" s="18"/>
      <c r="C115" s="19"/>
      <c r="D115" s="20"/>
      <c r="E115" s="62">
        <v>0</v>
      </c>
      <c r="F115" s="255">
        <v>0.255</v>
      </c>
      <c r="G115" s="8">
        <f t="shared" si="11"/>
        <v>0</v>
      </c>
      <c r="H115" s="8">
        <f t="shared" si="12"/>
        <v>0</v>
      </c>
      <c r="I115" s="8">
        <f t="shared" si="13"/>
        <v>0</v>
      </c>
      <c r="J115" s="8">
        <f t="shared" si="14"/>
        <v>0</v>
      </c>
      <c r="K115" s="8">
        <f t="shared" si="15"/>
        <v>0</v>
      </c>
      <c r="L115" s="8">
        <f t="shared" si="16"/>
        <v>0</v>
      </c>
      <c r="M115" s="14">
        <f t="shared" si="17"/>
        <v>0</v>
      </c>
      <c r="N115" s="45"/>
      <c r="O115" s="228" t="str">
        <f>IF(AND(E115&gt;0,N115&gt;0),IF(E115&gt;0,VLOOKUP(N115,Tilinumerot!$A$3:$C$54,3,FALSE),"Ei tilinroa"),"-")</f>
        <v>-</v>
      </c>
      <c r="P115" s="62"/>
      <c r="Q115" s="62"/>
      <c r="R115" s="62"/>
      <c r="S115" s="62"/>
      <c r="T115" s="62"/>
      <c r="U115" s="62"/>
      <c r="V115" s="62"/>
      <c r="W115" s="62"/>
      <c r="X115" s="62"/>
      <c r="Y115" s="62"/>
      <c r="Z115" s="63"/>
      <c r="AA115" s="63"/>
      <c r="AB115" s="15">
        <f t="shared" si="18"/>
        <v>0</v>
      </c>
      <c r="AC115" s="71">
        <f t="shared" si="19"/>
        <v>0</v>
      </c>
      <c r="AD115" t="str">
        <f t="shared" si="20"/>
        <v/>
      </c>
    </row>
    <row r="116" spans="1:30" ht="15.75" thickBot="1" x14ac:dyDescent="0.3">
      <c r="A116" s="225">
        <f t="shared" si="21"/>
        <v>112</v>
      </c>
      <c r="B116" s="18"/>
      <c r="C116" s="19"/>
      <c r="D116" s="20"/>
      <c r="E116" s="62">
        <v>0</v>
      </c>
      <c r="F116" s="255">
        <v>0.255</v>
      </c>
      <c r="G116" s="8">
        <f t="shared" si="11"/>
        <v>0</v>
      </c>
      <c r="H116" s="8">
        <f t="shared" si="12"/>
        <v>0</v>
      </c>
      <c r="I116" s="8">
        <f t="shared" si="13"/>
        <v>0</v>
      </c>
      <c r="J116" s="8">
        <f t="shared" si="14"/>
        <v>0</v>
      </c>
      <c r="K116" s="8">
        <f t="shared" si="15"/>
        <v>0</v>
      </c>
      <c r="L116" s="8">
        <f t="shared" si="16"/>
        <v>0</v>
      </c>
      <c r="M116" s="14">
        <f t="shared" si="17"/>
        <v>0</v>
      </c>
      <c r="N116" s="45"/>
      <c r="O116" s="228" t="str">
        <f>IF(AND(E116&gt;0,N116&gt;0),IF(E116&gt;0,VLOOKUP(N116,Tilinumerot!$A$3:$C$54,3,FALSE),"Ei tilinroa"),"-")</f>
        <v>-</v>
      </c>
      <c r="P116" s="62"/>
      <c r="Q116" s="62"/>
      <c r="R116" s="62"/>
      <c r="S116" s="62"/>
      <c r="T116" s="62"/>
      <c r="U116" s="62"/>
      <c r="V116" s="62"/>
      <c r="W116" s="62"/>
      <c r="X116" s="62"/>
      <c r="Y116" s="62"/>
      <c r="Z116" s="63"/>
      <c r="AA116" s="63"/>
      <c r="AB116" s="15">
        <f t="shared" si="18"/>
        <v>0</v>
      </c>
      <c r="AC116" s="71">
        <f t="shared" si="19"/>
        <v>0</v>
      </c>
      <c r="AD116" t="str">
        <f t="shared" si="20"/>
        <v/>
      </c>
    </row>
    <row r="117" spans="1:30" ht="15.75" thickBot="1" x14ac:dyDescent="0.3">
      <c r="A117" s="225">
        <f t="shared" si="21"/>
        <v>113</v>
      </c>
      <c r="B117" s="18"/>
      <c r="C117" s="19"/>
      <c r="D117" s="20"/>
      <c r="E117" s="62">
        <v>0</v>
      </c>
      <c r="F117" s="255">
        <v>0.255</v>
      </c>
      <c r="G117" s="8">
        <f t="shared" si="11"/>
        <v>0</v>
      </c>
      <c r="H117" s="8">
        <f t="shared" si="12"/>
        <v>0</v>
      </c>
      <c r="I117" s="8">
        <f t="shared" si="13"/>
        <v>0</v>
      </c>
      <c r="J117" s="8">
        <f t="shared" si="14"/>
        <v>0</v>
      </c>
      <c r="K117" s="8">
        <f t="shared" si="15"/>
        <v>0</v>
      </c>
      <c r="L117" s="8">
        <f t="shared" si="16"/>
        <v>0</v>
      </c>
      <c r="M117" s="14">
        <f t="shared" si="17"/>
        <v>0</v>
      </c>
      <c r="N117" s="45"/>
      <c r="O117" s="228" t="str">
        <f>IF(AND(E117&gt;0,N117&gt;0),IF(E117&gt;0,VLOOKUP(N117,Tilinumerot!$A$3:$C$54,3,FALSE),"Ei tilinroa"),"-")</f>
        <v>-</v>
      </c>
      <c r="P117" s="62"/>
      <c r="Q117" s="62"/>
      <c r="R117" s="62"/>
      <c r="S117" s="62"/>
      <c r="T117" s="62"/>
      <c r="U117" s="62"/>
      <c r="V117" s="62"/>
      <c r="W117" s="62"/>
      <c r="X117" s="62"/>
      <c r="Y117" s="62"/>
      <c r="Z117" s="63"/>
      <c r="AA117" s="63"/>
      <c r="AB117" s="15">
        <f t="shared" si="18"/>
        <v>0</v>
      </c>
      <c r="AC117" s="71">
        <f t="shared" si="19"/>
        <v>0</v>
      </c>
      <c r="AD117" t="str">
        <f t="shared" si="20"/>
        <v/>
      </c>
    </row>
    <row r="118" spans="1:30" ht="15.75" thickBot="1" x14ac:dyDescent="0.3">
      <c r="A118" s="225">
        <f t="shared" si="21"/>
        <v>114</v>
      </c>
      <c r="B118" s="18"/>
      <c r="C118" s="19"/>
      <c r="D118" s="20"/>
      <c r="E118" s="62">
        <v>0</v>
      </c>
      <c r="F118" s="255">
        <v>0.255</v>
      </c>
      <c r="G118" s="8">
        <f t="shared" si="11"/>
        <v>0</v>
      </c>
      <c r="H118" s="8">
        <f t="shared" si="12"/>
        <v>0</v>
      </c>
      <c r="I118" s="8">
        <f t="shared" si="13"/>
        <v>0</v>
      </c>
      <c r="J118" s="8">
        <f t="shared" si="14"/>
        <v>0</v>
      </c>
      <c r="K118" s="8">
        <f t="shared" si="15"/>
        <v>0</v>
      </c>
      <c r="L118" s="8">
        <f t="shared" si="16"/>
        <v>0</v>
      </c>
      <c r="M118" s="14">
        <f t="shared" si="17"/>
        <v>0</v>
      </c>
      <c r="N118" s="45"/>
      <c r="O118" s="228" t="str">
        <f>IF(AND(E118&gt;0,N118&gt;0),IF(E118&gt;0,VLOOKUP(N118,Tilinumerot!$A$3:$C$54,3,FALSE),"Ei tilinroa"),"-")</f>
        <v>-</v>
      </c>
      <c r="P118" s="62"/>
      <c r="Q118" s="62"/>
      <c r="R118" s="62"/>
      <c r="S118" s="62"/>
      <c r="T118" s="62"/>
      <c r="U118" s="62"/>
      <c r="V118" s="62"/>
      <c r="W118" s="62"/>
      <c r="X118" s="62"/>
      <c r="Y118" s="62"/>
      <c r="Z118" s="63"/>
      <c r="AA118" s="63"/>
      <c r="AB118" s="15">
        <f t="shared" si="18"/>
        <v>0</v>
      </c>
      <c r="AC118" s="71">
        <f t="shared" si="19"/>
        <v>0</v>
      </c>
      <c r="AD118" t="str">
        <f t="shared" si="20"/>
        <v/>
      </c>
    </row>
    <row r="119" spans="1:30" ht="15.75" thickBot="1" x14ac:dyDescent="0.3">
      <c r="A119" s="225">
        <f t="shared" si="21"/>
        <v>115</v>
      </c>
      <c r="B119" s="18"/>
      <c r="C119" s="19"/>
      <c r="D119" s="20"/>
      <c r="E119" s="62">
        <v>0</v>
      </c>
      <c r="F119" s="255">
        <v>0.255</v>
      </c>
      <c r="G119" s="8">
        <f t="shared" si="11"/>
        <v>0</v>
      </c>
      <c r="H119" s="8">
        <f t="shared" si="12"/>
        <v>0</v>
      </c>
      <c r="I119" s="8">
        <f t="shared" si="13"/>
        <v>0</v>
      </c>
      <c r="J119" s="8">
        <f t="shared" si="14"/>
        <v>0</v>
      </c>
      <c r="K119" s="8">
        <f t="shared" si="15"/>
        <v>0</v>
      </c>
      <c r="L119" s="8">
        <f t="shared" si="16"/>
        <v>0</v>
      </c>
      <c r="M119" s="14">
        <f t="shared" si="17"/>
        <v>0</v>
      </c>
      <c r="N119" s="45"/>
      <c r="O119" s="228" t="str">
        <f>IF(AND(E119&gt;0,N119&gt;0),IF(E119&gt;0,VLOOKUP(N119,Tilinumerot!$A$3:$C$54,3,FALSE),"Ei tilinroa"),"-")</f>
        <v>-</v>
      </c>
      <c r="P119" s="62"/>
      <c r="Q119" s="62"/>
      <c r="R119" s="62"/>
      <c r="S119" s="62"/>
      <c r="T119" s="62"/>
      <c r="U119" s="62"/>
      <c r="V119" s="62"/>
      <c r="W119" s="62"/>
      <c r="X119" s="62"/>
      <c r="Y119" s="62"/>
      <c r="Z119" s="63"/>
      <c r="AA119" s="63"/>
      <c r="AB119" s="15">
        <f t="shared" si="18"/>
        <v>0</v>
      </c>
      <c r="AC119" s="71">
        <f t="shared" si="19"/>
        <v>0</v>
      </c>
      <c r="AD119" t="str">
        <f t="shared" si="20"/>
        <v/>
      </c>
    </row>
    <row r="120" spans="1:30" ht="15.75" thickBot="1" x14ac:dyDescent="0.3">
      <c r="A120" s="225">
        <f t="shared" si="21"/>
        <v>116</v>
      </c>
      <c r="B120" s="18"/>
      <c r="C120" s="19"/>
      <c r="D120" s="20"/>
      <c r="E120" s="62">
        <v>0</v>
      </c>
      <c r="F120" s="255">
        <v>0.255</v>
      </c>
      <c r="G120" s="8">
        <f t="shared" si="11"/>
        <v>0</v>
      </c>
      <c r="H120" s="8">
        <f t="shared" si="12"/>
        <v>0</v>
      </c>
      <c r="I120" s="8">
        <f t="shared" si="13"/>
        <v>0</v>
      </c>
      <c r="J120" s="8">
        <f t="shared" si="14"/>
        <v>0</v>
      </c>
      <c r="K120" s="8">
        <f t="shared" si="15"/>
        <v>0</v>
      </c>
      <c r="L120" s="8">
        <f t="shared" si="16"/>
        <v>0</v>
      </c>
      <c r="M120" s="14">
        <f t="shared" si="17"/>
        <v>0</v>
      </c>
      <c r="N120" s="45"/>
      <c r="O120" s="228" t="str">
        <f>IF(AND(E120&gt;0,N120&gt;0),IF(E120&gt;0,VLOOKUP(N120,Tilinumerot!$A$3:$C$54,3,FALSE),"Ei tilinroa"),"-")</f>
        <v>-</v>
      </c>
      <c r="P120" s="62">
        <v>0</v>
      </c>
      <c r="Q120" s="62"/>
      <c r="R120" s="62"/>
      <c r="S120" s="62"/>
      <c r="T120" s="62"/>
      <c r="U120" s="62"/>
      <c r="V120" s="62"/>
      <c r="W120" s="62"/>
      <c r="X120" s="62"/>
      <c r="Y120" s="62"/>
      <c r="Z120" s="63"/>
      <c r="AA120" s="63"/>
      <c r="AB120" s="15">
        <f t="shared" si="18"/>
        <v>0</v>
      </c>
      <c r="AC120" s="71">
        <f t="shared" si="19"/>
        <v>0</v>
      </c>
      <c r="AD120" t="str">
        <f t="shared" si="20"/>
        <v/>
      </c>
    </row>
    <row r="121" spans="1:30" ht="15.75" thickBot="1" x14ac:dyDescent="0.3">
      <c r="A121" s="225">
        <f t="shared" si="21"/>
        <v>117</v>
      </c>
      <c r="B121" s="18"/>
      <c r="C121" s="19"/>
      <c r="D121" s="20"/>
      <c r="E121" s="62">
        <v>0</v>
      </c>
      <c r="F121" s="255">
        <v>0.255</v>
      </c>
      <c r="G121" s="8">
        <f t="shared" si="11"/>
        <v>0</v>
      </c>
      <c r="H121" s="8">
        <f t="shared" si="12"/>
        <v>0</v>
      </c>
      <c r="I121" s="8">
        <f t="shared" si="13"/>
        <v>0</v>
      </c>
      <c r="J121" s="8">
        <f t="shared" si="14"/>
        <v>0</v>
      </c>
      <c r="K121" s="8">
        <f t="shared" si="15"/>
        <v>0</v>
      </c>
      <c r="L121" s="8">
        <f t="shared" si="16"/>
        <v>0</v>
      </c>
      <c r="M121" s="14">
        <f t="shared" si="17"/>
        <v>0</v>
      </c>
      <c r="N121" s="45"/>
      <c r="O121" s="228" t="str">
        <f>IF(AND(E121&gt;0,N121&gt;0),IF(E121&gt;0,VLOOKUP(N121,Tilinumerot!$A$3:$C$54,3,FALSE),"Ei tilinroa"),"-")</f>
        <v>-</v>
      </c>
      <c r="P121" s="62"/>
      <c r="Q121" s="62"/>
      <c r="R121" s="62"/>
      <c r="S121" s="62"/>
      <c r="T121" s="62"/>
      <c r="U121" s="62"/>
      <c r="V121" s="62"/>
      <c r="W121" s="62"/>
      <c r="X121" s="62"/>
      <c r="Y121" s="62"/>
      <c r="Z121" s="63"/>
      <c r="AA121" s="63"/>
      <c r="AB121" s="15">
        <f t="shared" si="18"/>
        <v>0</v>
      </c>
      <c r="AC121" s="71">
        <f t="shared" si="19"/>
        <v>0</v>
      </c>
      <c r="AD121" t="str">
        <f t="shared" si="20"/>
        <v/>
      </c>
    </row>
    <row r="122" spans="1:30" ht="15.75" thickBot="1" x14ac:dyDescent="0.3">
      <c r="A122" s="225">
        <f t="shared" si="21"/>
        <v>118</v>
      </c>
      <c r="B122" s="18"/>
      <c r="C122" s="19"/>
      <c r="D122" s="20"/>
      <c r="E122" s="62">
        <v>0</v>
      </c>
      <c r="F122" s="255">
        <v>0.255</v>
      </c>
      <c r="G122" s="8">
        <f t="shared" si="11"/>
        <v>0</v>
      </c>
      <c r="H122" s="8">
        <f t="shared" si="12"/>
        <v>0</v>
      </c>
      <c r="I122" s="8">
        <f t="shared" si="13"/>
        <v>0</v>
      </c>
      <c r="J122" s="8">
        <f t="shared" si="14"/>
        <v>0</v>
      </c>
      <c r="K122" s="8">
        <f t="shared" si="15"/>
        <v>0</v>
      </c>
      <c r="L122" s="8">
        <f t="shared" si="16"/>
        <v>0</v>
      </c>
      <c r="M122" s="14">
        <f t="shared" si="17"/>
        <v>0</v>
      </c>
      <c r="N122" s="45"/>
      <c r="O122" s="228" t="str">
        <f>IF(AND(E122&gt;0,N122&gt;0),IF(E122&gt;0,VLOOKUP(N122,Tilinumerot!$A$3:$C$54,3,FALSE),"Ei tilinroa"),"-")</f>
        <v>-</v>
      </c>
      <c r="P122" s="62"/>
      <c r="Q122" s="62"/>
      <c r="R122" s="62"/>
      <c r="S122" s="62"/>
      <c r="T122" s="62"/>
      <c r="U122" s="62"/>
      <c r="V122" s="62"/>
      <c r="W122" s="62"/>
      <c r="X122" s="62"/>
      <c r="Y122" s="62"/>
      <c r="Z122" s="63"/>
      <c r="AA122" s="63"/>
      <c r="AB122" s="15">
        <f t="shared" si="18"/>
        <v>0</v>
      </c>
      <c r="AC122" s="71">
        <f t="shared" si="19"/>
        <v>0</v>
      </c>
      <c r="AD122" t="str">
        <f t="shared" si="20"/>
        <v/>
      </c>
    </row>
    <row r="123" spans="1:30" ht="15.75" thickBot="1" x14ac:dyDescent="0.3">
      <c r="A123" s="225">
        <f t="shared" si="21"/>
        <v>119</v>
      </c>
      <c r="B123" s="18"/>
      <c r="C123" s="19"/>
      <c r="D123" s="20"/>
      <c r="E123" s="62">
        <v>0</v>
      </c>
      <c r="F123" s="255">
        <v>0.255</v>
      </c>
      <c r="G123" s="8">
        <f t="shared" si="11"/>
        <v>0</v>
      </c>
      <c r="H123" s="8">
        <f t="shared" si="12"/>
        <v>0</v>
      </c>
      <c r="I123" s="8">
        <f t="shared" si="13"/>
        <v>0</v>
      </c>
      <c r="J123" s="8">
        <f t="shared" si="14"/>
        <v>0</v>
      </c>
      <c r="K123" s="8">
        <f t="shared" si="15"/>
        <v>0</v>
      </c>
      <c r="L123" s="8">
        <f t="shared" si="16"/>
        <v>0</v>
      </c>
      <c r="M123" s="14">
        <f t="shared" si="17"/>
        <v>0</v>
      </c>
      <c r="N123" s="45"/>
      <c r="O123" s="228" t="str">
        <f>IF(AND(E123&gt;0,N123&gt;0),IF(E123&gt;0,VLOOKUP(N123,Tilinumerot!$A$3:$C$54,3,FALSE),"Ei tilinroa"),"-")</f>
        <v>-</v>
      </c>
      <c r="P123" s="62"/>
      <c r="Q123" s="62"/>
      <c r="R123" s="62"/>
      <c r="S123" s="62"/>
      <c r="T123" s="62"/>
      <c r="U123" s="62"/>
      <c r="V123" s="62"/>
      <c r="W123" s="62"/>
      <c r="X123" s="62"/>
      <c r="Y123" s="62"/>
      <c r="Z123" s="63"/>
      <c r="AA123" s="63"/>
      <c r="AB123" s="15">
        <f t="shared" si="18"/>
        <v>0</v>
      </c>
      <c r="AC123" s="71">
        <f t="shared" si="19"/>
        <v>0</v>
      </c>
      <c r="AD123" t="str">
        <f t="shared" si="20"/>
        <v/>
      </c>
    </row>
    <row r="124" spans="1:30" ht="15.75" thickBot="1" x14ac:dyDescent="0.3">
      <c r="A124" s="225">
        <f t="shared" si="21"/>
        <v>120</v>
      </c>
      <c r="B124" s="18"/>
      <c r="C124" s="19"/>
      <c r="D124" s="20"/>
      <c r="E124" s="62">
        <v>0</v>
      </c>
      <c r="F124" s="255">
        <v>0.255</v>
      </c>
      <c r="G124" s="8">
        <f t="shared" si="11"/>
        <v>0</v>
      </c>
      <c r="H124" s="8">
        <f t="shared" si="12"/>
        <v>0</v>
      </c>
      <c r="I124" s="8">
        <f t="shared" si="13"/>
        <v>0</v>
      </c>
      <c r="J124" s="8">
        <f t="shared" si="14"/>
        <v>0</v>
      </c>
      <c r="K124" s="8">
        <f t="shared" si="15"/>
        <v>0</v>
      </c>
      <c r="L124" s="8">
        <f t="shared" si="16"/>
        <v>0</v>
      </c>
      <c r="M124" s="14">
        <f t="shared" si="17"/>
        <v>0</v>
      </c>
      <c r="N124" s="45"/>
      <c r="O124" s="228" t="str">
        <f>IF(AND(E124&gt;0,N124&gt;0),IF(E124&gt;0,VLOOKUP(N124,Tilinumerot!$A$3:$C$54,3,FALSE),"Ei tilinroa"),"-")</f>
        <v>-</v>
      </c>
      <c r="P124" s="62"/>
      <c r="Q124" s="62"/>
      <c r="R124" s="62"/>
      <c r="S124" s="62"/>
      <c r="T124" s="62"/>
      <c r="U124" s="62"/>
      <c r="V124" s="62"/>
      <c r="W124" s="62"/>
      <c r="X124" s="62"/>
      <c r="Y124" s="62"/>
      <c r="Z124" s="63"/>
      <c r="AA124" s="63"/>
      <c r="AB124" s="15">
        <f t="shared" si="18"/>
        <v>0</v>
      </c>
      <c r="AC124" s="71">
        <f t="shared" si="19"/>
        <v>0</v>
      </c>
      <c r="AD124" t="str">
        <f t="shared" si="20"/>
        <v/>
      </c>
    </row>
    <row r="125" spans="1:30" ht="15.75" thickBot="1" x14ac:dyDescent="0.3">
      <c r="A125" s="225">
        <f t="shared" si="21"/>
        <v>121</v>
      </c>
      <c r="B125" s="18"/>
      <c r="C125" s="19"/>
      <c r="D125" s="20"/>
      <c r="E125" s="62">
        <v>0</v>
      </c>
      <c r="F125" s="255">
        <v>0.255</v>
      </c>
      <c r="G125" s="8">
        <f t="shared" si="11"/>
        <v>0</v>
      </c>
      <c r="H125" s="8">
        <f t="shared" si="12"/>
        <v>0</v>
      </c>
      <c r="I125" s="8">
        <f t="shared" si="13"/>
        <v>0</v>
      </c>
      <c r="J125" s="8">
        <f t="shared" si="14"/>
        <v>0</v>
      </c>
      <c r="K125" s="8">
        <f t="shared" si="15"/>
        <v>0</v>
      </c>
      <c r="L125" s="8">
        <f t="shared" si="16"/>
        <v>0</v>
      </c>
      <c r="M125" s="14">
        <f t="shared" si="17"/>
        <v>0</v>
      </c>
      <c r="N125" s="45"/>
      <c r="O125" s="228" t="str">
        <f>IF(AND(E125&gt;0,N125&gt;0),IF(E125&gt;0,VLOOKUP(N125,Tilinumerot!$A$3:$C$54,3,FALSE),"Ei tilinroa"),"-")</f>
        <v>-</v>
      </c>
      <c r="P125" s="62"/>
      <c r="Q125" s="62"/>
      <c r="R125" s="62"/>
      <c r="S125" s="62"/>
      <c r="T125" s="62"/>
      <c r="U125" s="62"/>
      <c r="V125" s="62"/>
      <c r="W125" s="62"/>
      <c r="X125" s="62"/>
      <c r="Y125" s="62"/>
      <c r="Z125" s="63"/>
      <c r="AA125" s="63"/>
      <c r="AB125" s="15">
        <f t="shared" si="18"/>
        <v>0</v>
      </c>
      <c r="AC125" s="71">
        <f t="shared" si="19"/>
        <v>0</v>
      </c>
      <c r="AD125" t="str">
        <f t="shared" si="20"/>
        <v/>
      </c>
    </row>
    <row r="126" spans="1:30" ht="15.75" thickBot="1" x14ac:dyDescent="0.3">
      <c r="A126" s="225">
        <f t="shared" si="21"/>
        <v>122</v>
      </c>
      <c r="B126" s="18"/>
      <c r="C126" s="19"/>
      <c r="D126" s="20"/>
      <c r="E126" s="62">
        <v>0</v>
      </c>
      <c r="F126" s="255">
        <v>0.255</v>
      </c>
      <c r="G126" s="8">
        <f t="shared" si="11"/>
        <v>0</v>
      </c>
      <c r="H126" s="8">
        <f t="shared" si="12"/>
        <v>0</v>
      </c>
      <c r="I126" s="8">
        <f t="shared" si="13"/>
        <v>0</v>
      </c>
      <c r="J126" s="8">
        <f t="shared" si="14"/>
        <v>0</v>
      </c>
      <c r="K126" s="8">
        <f t="shared" si="15"/>
        <v>0</v>
      </c>
      <c r="L126" s="8">
        <f t="shared" si="16"/>
        <v>0</v>
      </c>
      <c r="M126" s="14">
        <f t="shared" si="17"/>
        <v>0</v>
      </c>
      <c r="N126" s="45"/>
      <c r="O126" s="228" t="str">
        <f>IF(AND(E126&gt;0,N126&gt;0),IF(E126&gt;0,VLOOKUP(N126,Tilinumerot!$A$3:$C$54,3,FALSE),"Ei tilinroa"),"-")</f>
        <v>-</v>
      </c>
      <c r="P126" s="62"/>
      <c r="Q126" s="62"/>
      <c r="R126" s="62"/>
      <c r="S126" s="62"/>
      <c r="T126" s="62"/>
      <c r="U126" s="62"/>
      <c r="V126" s="62"/>
      <c r="W126" s="62"/>
      <c r="X126" s="62"/>
      <c r="Y126" s="62"/>
      <c r="Z126" s="63"/>
      <c r="AA126" s="63"/>
      <c r="AB126" s="15">
        <f t="shared" si="18"/>
        <v>0</v>
      </c>
      <c r="AC126" s="71">
        <f t="shared" si="19"/>
        <v>0</v>
      </c>
      <c r="AD126" t="str">
        <f t="shared" si="20"/>
        <v/>
      </c>
    </row>
    <row r="127" spans="1:30" ht="15.75" thickBot="1" x14ac:dyDescent="0.3">
      <c r="A127" s="225">
        <f t="shared" si="21"/>
        <v>123</v>
      </c>
      <c r="B127" s="18"/>
      <c r="C127" s="19"/>
      <c r="D127" s="20"/>
      <c r="E127" s="62">
        <v>0</v>
      </c>
      <c r="F127" s="255">
        <v>0.255</v>
      </c>
      <c r="G127" s="8">
        <f t="shared" si="11"/>
        <v>0</v>
      </c>
      <c r="H127" s="8">
        <f t="shared" si="12"/>
        <v>0</v>
      </c>
      <c r="I127" s="8">
        <f t="shared" si="13"/>
        <v>0</v>
      </c>
      <c r="J127" s="8">
        <f t="shared" si="14"/>
        <v>0</v>
      </c>
      <c r="K127" s="8">
        <f t="shared" si="15"/>
        <v>0</v>
      </c>
      <c r="L127" s="8">
        <f t="shared" si="16"/>
        <v>0</v>
      </c>
      <c r="M127" s="14">
        <f t="shared" si="17"/>
        <v>0</v>
      </c>
      <c r="N127" s="45"/>
      <c r="O127" s="228" t="str">
        <f>IF(AND(E127&gt;0,N127&gt;0),IF(E127&gt;0,VLOOKUP(N127,Tilinumerot!$A$3:$C$54,3,FALSE),"Ei tilinroa"),"-")</f>
        <v>-</v>
      </c>
      <c r="P127" s="62"/>
      <c r="Q127" s="62"/>
      <c r="R127" s="62"/>
      <c r="S127" s="62"/>
      <c r="T127" s="62"/>
      <c r="U127" s="62"/>
      <c r="V127" s="62"/>
      <c r="W127" s="62"/>
      <c r="X127" s="62"/>
      <c r="Y127" s="62"/>
      <c r="Z127" s="63"/>
      <c r="AA127" s="63"/>
      <c r="AB127" s="15">
        <f t="shared" si="18"/>
        <v>0</v>
      </c>
      <c r="AC127" s="71">
        <f t="shared" si="19"/>
        <v>0</v>
      </c>
      <c r="AD127" t="str">
        <f t="shared" si="20"/>
        <v/>
      </c>
    </row>
    <row r="128" spans="1:30" ht="15.75" thickBot="1" x14ac:dyDescent="0.3">
      <c r="A128" s="225">
        <f t="shared" si="21"/>
        <v>124</v>
      </c>
      <c r="B128" s="18"/>
      <c r="C128" s="19"/>
      <c r="D128" s="20"/>
      <c r="E128" s="62">
        <v>0</v>
      </c>
      <c r="F128" s="255">
        <v>0.255</v>
      </c>
      <c r="G128" s="8">
        <f t="shared" si="11"/>
        <v>0</v>
      </c>
      <c r="H128" s="8">
        <f t="shared" si="12"/>
        <v>0</v>
      </c>
      <c r="I128" s="8">
        <f t="shared" si="13"/>
        <v>0</v>
      </c>
      <c r="J128" s="8">
        <f t="shared" si="14"/>
        <v>0</v>
      </c>
      <c r="K128" s="8">
        <f t="shared" si="15"/>
        <v>0</v>
      </c>
      <c r="L128" s="8">
        <f t="shared" si="16"/>
        <v>0</v>
      </c>
      <c r="M128" s="14">
        <f t="shared" si="17"/>
        <v>0</v>
      </c>
      <c r="N128" s="45"/>
      <c r="O128" s="228" t="str">
        <f>IF(AND(E128&gt;0,N128&gt;0),IF(E128&gt;0,VLOOKUP(N128,Tilinumerot!$A$3:$C$54,3,FALSE),"Ei tilinroa"),"-")</f>
        <v>-</v>
      </c>
      <c r="P128" s="62"/>
      <c r="Q128" s="62"/>
      <c r="R128" s="62"/>
      <c r="S128" s="62"/>
      <c r="T128" s="62"/>
      <c r="U128" s="62"/>
      <c r="V128" s="62"/>
      <c r="W128" s="62"/>
      <c r="X128" s="62"/>
      <c r="Y128" s="62"/>
      <c r="Z128" s="63"/>
      <c r="AA128" s="63"/>
      <c r="AB128" s="15">
        <f t="shared" si="18"/>
        <v>0</v>
      </c>
      <c r="AC128" s="71">
        <f t="shared" si="19"/>
        <v>0</v>
      </c>
      <c r="AD128" t="str">
        <f t="shared" si="20"/>
        <v/>
      </c>
    </row>
    <row r="129" spans="1:30" ht="15.75" thickBot="1" x14ac:dyDescent="0.3">
      <c r="A129" s="225">
        <f t="shared" si="21"/>
        <v>125</v>
      </c>
      <c r="B129" s="18"/>
      <c r="C129" s="19"/>
      <c r="D129" s="20"/>
      <c r="E129" s="62">
        <v>0</v>
      </c>
      <c r="F129" s="255">
        <v>0.255</v>
      </c>
      <c r="G129" s="8">
        <f t="shared" si="11"/>
        <v>0</v>
      </c>
      <c r="H129" s="8">
        <f t="shared" si="12"/>
        <v>0</v>
      </c>
      <c r="I129" s="8">
        <f t="shared" si="13"/>
        <v>0</v>
      </c>
      <c r="J129" s="8">
        <f t="shared" si="14"/>
        <v>0</v>
      </c>
      <c r="K129" s="8">
        <f t="shared" si="15"/>
        <v>0</v>
      </c>
      <c r="L129" s="8">
        <f t="shared" si="16"/>
        <v>0</v>
      </c>
      <c r="M129" s="14">
        <f t="shared" si="17"/>
        <v>0</v>
      </c>
      <c r="N129" s="45"/>
      <c r="O129" s="228" t="str">
        <f>IF(AND(E129&gt;0,N129&gt;0),IF(E129&gt;0,VLOOKUP(N129,Tilinumerot!$A$3:$C$54,3,FALSE),"Ei tilinroa"),"-")</f>
        <v>-</v>
      </c>
      <c r="P129" s="62"/>
      <c r="Q129" s="62"/>
      <c r="R129" s="62"/>
      <c r="S129" s="62"/>
      <c r="T129" s="62"/>
      <c r="U129" s="62"/>
      <c r="V129" s="62"/>
      <c r="W129" s="62"/>
      <c r="X129" s="62"/>
      <c r="Y129" s="62"/>
      <c r="Z129" s="63"/>
      <c r="AA129" s="63"/>
      <c r="AB129" s="15">
        <f t="shared" si="18"/>
        <v>0</v>
      </c>
      <c r="AC129" s="71">
        <f t="shared" si="19"/>
        <v>0</v>
      </c>
      <c r="AD129" t="str">
        <f t="shared" si="20"/>
        <v/>
      </c>
    </row>
    <row r="130" spans="1:30" ht="15.75" thickBot="1" x14ac:dyDescent="0.3">
      <c r="A130" s="225">
        <f t="shared" si="21"/>
        <v>126</v>
      </c>
      <c r="B130" s="18"/>
      <c r="C130" s="19"/>
      <c r="D130" s="20"/>
      <c r="E130" s="62">
        <v>0</v>
      </c>
      <c r="F130" s="255">
        <v>0.255</v>
      </c>
      <c r="G130" s="8">
        <f t="shared" si="11"/>
        <v>0</v>
      </c>
      <c r="H130" s="8">
        <f t="shared" si="12"/>
        <v>0</v>
      </c>
      <c r="I130" s="8">
        <f t="shared" si="13"/>
        <v>0</v>
      </c>
      <c r="J130" s="8">
        <f t="shared" si="14"/>
        <v>0</v>
      </c>
      <c r="K130" s="8">
        <f t="shared" si="15"/>
        <v>0</v>
      </c>
      <c r="L130" s="8">
        <f t="shared" si="16"/>
        <v>0</v>
      </c>
      <c r="M130" s="14">
        <f t="shared" si="17"/>
        <v>0</v>
      </c>
      <c r="N130" s="45"/>
      <c r="O130" s="228" t="str">
        <f>IF(AND(E130&gt;0,N130&gt;0),IF(E130&gt;0,VLOOKUP(N130,Tilinumerot!$A$3:$C$54,3,FALSE),"Ei tilinroa"),"-")</f>
        <v>-</v>
      </c>
      <c r="P130" s="62"/>
      <c r="Q130" s="62"/>
      <c r="R130" s="62"/>
      <c r="S130" s="62"/>
      <c r="T130" s="62"/>
      <c r="U130" s="62"/>
      <c r="V130" s="62"/>
      <c r="W130" s="62"/>
      <c r="X130" s="62"/>
      <c r="Y130" s="62"/>
      <c r="Z130" s="63"/>
      <c r="AA130" s="63"/>
      <c r="AB130" s="15">
        <f t="shared" si="18"/>
        <v>0</v>
      </c>
      <c r="AC130" s="71">
        <f t="shared" si="19"/>
        <v>0</v>
      </c>
      <c r="AD130" t="str">
        <f t="shared" si="20"/>
        <v/>
      </c>
    </row>
    <row r="131" spans="1:30" ht="15.75" thickBot="1" x14ac:dyDescent="0.3">
      <c r="A131" s="225">
        <f t="shared" si="21"/>
        <v>127</v>
      </c>
      <c r="B131" s="18"/>
      <c r="C131" s="19"/>
      <c r="D131" s="20"/>
      <c r="E131" s="62">
        <v>0</v>
      </c>
      <c r="F131" s="255">
        <v>0.255</v>
      </c>
      <c r="G131" s="8">
        <f t="shared" si="11"/>
        <v>0</v>
      </c>
      <c r="H131" s="8">
        <f t="shared" si="12"/>
        <v>0</v>
      </c>
      <c r="I131" s="8">
        <f t="shared" si="13"/>
        <v>0</v>
      </c>
      <c r="J131" s="8">
        <f t="shared" si="14"/>
        <v>0</v>
      </c>
      <c r="K131" s="8">
        <f t="shared" si="15"/>
        <v>0</v>
      </c>
      <c r="L131" s="8">
        <f t="shared" si="16"/>
        <v>0</v>
      </c>
      <c r="M131" s="14">
        <f t="shared" si="17"/>
        <v>0</v>
      </c>
      <c r="N131" s="45"/>
      <c r="O131" s="228" t="str">
        <f>IF(AND(E131&gt;0,N131&gt;0),IF(E131&gt;0,VLOOKUP(N131,Tilinumerot!$A$3:$C$54,3,FALSE),"Ei tilinroa"),"-")</f>
        <v>-</v>
      </c>
      <c r="P131" s="62"/>
      <c r="Q131" s="62"/>
      <c r="R131" s="62"/>
      <c r="S131" s="62"/>
      <c r="T131" s="62"/>
      <c r="U131" s="62"/>
      <c r="V131" s="62"/>
      <c r="W131" s="62"/>
      <c r="X131" s="62"/>
      <c r="Y131" s="62"/>
      <c r="Z131" s="63"/>
      <c r="AA131" s="63"/>
      <c r="AB131" s="15">
        <f t="shared" si="18"/>
        <v>0</v>
      </c>
      <c r="AC131" s="71">
        <f t="shared" si="19"/>
        <v>0</v>
      </c>
      <c r="AD131" t="str">
        <f t="shared" si="20"/>
        <v/>
      </c>
    </row>
    <row r="132" spans="1:30" ht="15.75" thickBot="1" x14ac:dyDescent="0.3">
      <c r="A132" s="225">
        <f t="shared" si="21"/>
        <v>128</v>
      </c>
      <c r="B132" s="18"/>
      <c r="C132" s="19"/>
      <c r="D132" s="20"/>
      <c r="E132" s="62">
        <v>0</v>
      </c>
      <c r="F132" s="255">
        <v>0.255</v>
      </c>
      <c r="G132" s="8">
        <f t="shared" si="11"/>
        <v>0</v>
      </c>
      <c r="H132" s="8">
        <f t="shared" si="12"/>
        <v>0</v>
      </c>
      <c r="I132" s="8">
        <f t="shared" si="13"/>
        <v>0</v>
      </c>
      <c r="J132" s="8">
        <f t="shared" si="14"/>
        <v>0</v>
      </c>
      <c r="K132" s="8">
        <f t="shared" si="15"/>
        <v>0</v>
      </c>
      <c r="L132" s="8">
        <f t="shared" si="16"/>
        <v>0</v>
      </c>
      <c r="M132" s="14">
        <f t="shared" si="17"/>
        <v>0</v>
      </c>
      <c r="N132" s="45"/>
      <c r="O132" s="228" t="str">
        <f>IF(AND(E132&gt;0,N132&gt;0),IF(E132&gt;0,VLOOKUP(N132,Tilinumerot!$A$3:$C$54,3,FALSE),"Ei tilinroa"),"-")</f>
        <v>-</v>
      </c>
      <c r="P132" s="62"/>
      <c r="Q132" s="62"/>
      <c r="R132" s="62"/>
      <c r="S132" s="62"/>
      <c r="T132" s="62"/>
      <c r="U132" s="62"/>
      <c r="V132" s="62"/>
      <c r="W132" s="62"/>
      <c r="X132" s="62"/>
      <c r="Y132" s="62"/>
      <c r="Z132" s="63"/>
      <c r="AA132" s="63"/>
      <c r="AB132" s="15">
        <f t="shared" si="18"/>
        <v>0</v>
      </c>
      <c r="AC132" s="71">
        <f t="shared" si="19"/>
        <v>0</v>
      </c>
      <c r="AD132" t="str">
        <f t="shared" si="20"/>
        <v/>
      </c>
    </row>
    <row r="133" spans="1:30" ht="15.75" thickBot="1" x14ac:dyDescent="0.3">
      <c r="A133" s="225">
        <f t="shared" si="21"/>
        <v>129</v>
      </c>
      <c r="B133" s="18"/>
      <c r="C133" s="19"/>
      <c r="D133" s="20"/>
      <c r="E133" s="62">
        <v>0</v>
      </c>
      <c r="F133" s="255">
        <v>0.255</v>
      </c>
      <c r="G133" s="8">
        <f t="shared" ref="G133:G196" si="22">IF(AND($E133&gt;0,$F133=$G$4),($E133-($E133/(100%+$G$4)/100%)),0)</f>
        <v>0</v>
      </c>
      <c r="H133" s="8">
        <f t="shared" ref="H133:H196" si="23">IF(AND($E133&gt;0,$F133=$H$4),($E133-($E133/(100%+$H$4)/100%)),0)</f>
        <v>0</v>
      </c>
      <c r="I133" s="8">
        <f t="shared" ref="I133:I196" si="24">IF(AND($E133&gt;0,$F133=$I$4),($E133-($E133/(100%+$I$4)/100%)),0)</f>
        <v>0</v>
      </c>
      <c r="J133" s="8">
        <f t="shared" si="14"/>
        <v>0</v>
      </c>
      <c r="K133" s="8">
        <f t="shared" si="15"/>
        <v>0</v>
      </c>
      <c r="L133" s="8">
        <f t="shared" si="16"/>
        <v>0</v>
      </c>
      <c r="M133" s="14">
        <f t="shared" si="17"/>
        <v>0</v>
      </c>
      <c r="N133" s="45"/>
      <c r="O133" s="228" t="str">
        <f>IF(AND(E133&gt;0,N133&gt;0),IF(E133&gt;0,VLOOKUP(N133,Tilinumerot!$A$3:$C$54,3,FALSE),"Ei tilinroa"),"-")</f>
        <v>-</v>
      </c>
      <c r="P133" s="62">
        <v>0</v>
      </c>
      <c r="Q133" s="62"/>
      <c r="R133" s="62"/>
      <c r="S133" s="62"/>
      <c r="T133" s="62"/>
      <c r="U133" s="62"/>
      <c r="V133" s="62"/>
      <c r="W133" s="62"/>
      <c r="X133" s="62"/>
      <c r="Y133" s="62"/>
      <c r="Z133" s="63"/>
      <c r="AA133" s="63"/>
      <c r="AB133" s="15">
        <f t="shared" si="18"/>
        <v>0</v>
      </c>
      <c r="AC133" s="71">
        <f t="shared" si="19"/>
        <v>0</v>
      </c>
      <c r="AD133" t="str">
        <f t="shared" si="20"/>
        <v/>
      </c>
    </row>
    <row r="134" spans="1:30" ht="15.75" thickBot="1" x14ac:dyDescent="0.3">
      <c r="A134" s="225">
        <f t="shared" si="21"/>
        <v>130</v>
      </c>
      <c r="B134" s="18"/>
      <c r="C134" s="19"/>
      <c r="D134" s="20"/>
      <c r="E134" s="62">
        <v>0</v>
      </c>
      <c r="F134" s="255">
        <v>0.255</v>
      </c>
      <c r="G134" s="8">
        <f t="shared" si="22"/>
        <v>0</v>
      </c>
      <c r="H134" s="8">
        <f t="shared" si="23"/>
        <v>0</v>
      </c>
      <c r="I134" s="8">
        <f t="shared" si="24"/>
        <v>0</v>
      </c>
      <c r="J134" s="8">
        <f t="shared" ref="J134:J197" si="25">IF(AND($E134&gt;0,$F134=$J$4),($E134-($E134/(100%+$J$4)/100%)),0)</f>
        <v>0</v>
      </c>
      <c r="K134" s="8">
        <f t="shared" ref="K134:K197" si="26">IF(AND($E134&gt;0,$F134=$K$4),($E134-($E134/(100%+$K$4)/100%)),0)</f>
        <v>0</v>
      </c>
      <c r="L134" s="8">
        <f t="shared" ref="L134:L197" si="27">IF(AND($E134&gt;0,$F134=$L$4),($E134-($E134/(100%+$L$4)/100%)),0)</f>
        <v>0</v>
      </c>
      <c r="M134" s="14">
        <f t="shared" ref="M134:M146" si="28">E134-(SUM(G134:L134))-SUM(P134:AA134)</f>
        <v>0</v>
      </c>
      <c r="N134" s="45"/>
      <c r="O134" s="228" t="str">
        <f>IF(AND(E134&gt;0,N134&gt;0),IF(E134&gt;0,VLOOKUP(N134,Tilinumerot!$A$3:$C$54,3,FALSE),"Ei tilinroa"),"-")</f>
        <v>-</v>
      </c>
      <c r="P134" s="62"/>
      <c r="Q134" s="62"/>
      <c r="R134" s="62"/>
      <c r="S134" s="62"/>
      <c r="T134" s="62"/>
      <c r="U134" s="62"/>
      <c r="V134" s="62"/>
      <c r="W134" s="62"/>
      <c r="X134" s="62"/>
      <c r="Y134" s="62"/>
      <c r="Z134" s="63"/>
      <c r="AA134" s="63"/>
      <c r="AB134" s="15">
        <f t="shared" ref="AB134:AB146" si="29">E134-SUM(G134:L134)</f>
        <v>0</v>
      </c>
      <c r="AC134" s="71">
        <f t="shared" ref="AC134:AC146" si="30">IF(N134&lt;&gt;"",SUM(P134:Y134),0)</f>
        <v>0</v>
      </c>
      <c r="AD134" t="str">
        <f t="shared" ref="AD134:AD404" si="31">IF(SUM(P134:AA134)&lt;M134,"Kirjaus kesken",IF(SUM(P134:AA134,G134:L134)&gt;E134,"Kirjauksessa näppäilyvirhe, yhteisumma ei täsmää",IF(M134&gt;0.1,"Kirjaus kesken","")))</f>
        <v/>
      </c>
    </row>
    <row r="135" spans="1:30" ht="15.75" thickBot="1" x14ac:dyDescent="0.3">
      <c r="A135" s="225">
        <f t="shared" ref="A135:A198" si="32">A134+1</f>
        <v>131</v>
      </c>
      <c r="B135" s="18"/>
      <c r="C135" s="19"/>
      <c r="D135" s="20"/>
      <c r="E135" s="62">
        <v>0</v>
      </c>
      <c r="F135" s="255">
        <v>0.255</v>
      </c>
      <c r="G135" s="8">
        <f t="shared" si="22"/>
        <v>0</v>
      </c>
      <c r="H135" s="8">
        <f t="shared" si="23"/>
        <v>0</v>
      </c>
      <c r="I135" s="8">
        <f t="shared" si="24"/>
        <v>0</v>
      </c>
      <c r="J135" s="8">
        <f t="shared" si="25"/>
        <v>0</v>
      </c>
      <c r="K135" s="8">
        <f t="shared" si="26"/>
        <v>0</v>
      </c>
      <c r="L135" s="8">
        <f t="shared" si="27"/>
        <v>0</v>
      </c>
      <c r="M135" s="14">
        <f t="shared" si="28"/>
        <v>0</v>
      </c>
      <c r="N135" s="45"/>
      <c r="O135" s="228" t="str">
        <f>IF(AND(E135&gt;0,N135&gt;0),IF(E135&gt;0,VLOOKUP(N135,Tilinumerot!$A$3:$C$54,3,FALSE),"Ei tilinroa"),"-")</f>
        <v>-</v>
      </c>
      <c r="P135" s="62"/>
      <c r="Q135" s="62"/>
      <c r="R135" s="62"/>
      <c r="S135" s="62"/>
      <c r="T135" s="62"/>
      <c r="U135" s="62"/>
      <c r="V135" s="62"/>
      <c r="W135" s="62"/>
      <c r="X135" s="62"/>
      <c r="Y135" s="62"/>
      <c r="Z135" s="63"/>
      <c r="AA135" s="63"/>
      <c r="AB135" s="15">
        <f t="shared" si="29"/>
        <v>0</v>
      </c>
      <c r="AC135" s="71">
        <f t="shared" si="30"/>
        <v>0</v>
      </c>
      <c r="AD135" t="str">
        <f t="shared" si="31"/>
        <v/>
      </c>
    </row>
    <row r="136" spans="1:30" ht="15.75" thickBot="1" x14ac:dyDescent="0.3">
      <c r="A136" s="225">
        <f t="shared" si="32"/>
        <v>132</v>
      </c>
      <c r="B136" s="18"/>
      <c r="C136" s="19"/>
      <c r="D136" s="20"/>
      <c r="E136" s="62">
        <v>0</v>
      </c>
      <c r="F136" s="255">
        <v>0.255</v>
      </c>
      <c r="G136" s="8">
        <f t="shared" si="22"/>
        <v>0</v>
      </c>
      <c r="H136" s="8">
        <f t="shared" si="23"/>
        <v>0</v>
      </c>
      <c r="I136" s="8">
        <f t="shared" si="24"/>
        <v>0</v>
      </c>
      <c r="J136" s="8">
        <f t="shared" si="25"/>
        <v>0</v>
      </c>
      <c r="K136" s="8">
        <f t="shared" si="26"/>
        <v>0</v>
      </c>
      <c r="L136" s="8">
        <f t="shared" si="27"/>
        <v>0</v>
      </c>
      <c r="M136" s="14">
        <f t="shared" si="28"/>
        <v>0</v>
      </c>
      <c r="N136" s="45"/>
      <c r="O136" s="228" t="str">
        <f>IF(AND(E136&gt;0,N136&gt;0),IF(E136&gt;0,VLOOKUP(N136,Tilinumerot!$A$3:$C$54,3,FALSE),"Ei tilinroa"),"-")</f>
        <v>-</v>
      </c>
      <c r="P136" s="62"/>
      <c r="Q136" s="62"/>
      <c r="R136" s="62"/>
      <c r="S136" s="62"/>
      <c r="T136" s="62"/>
      <c r="U136" s="62"/>
      <c r="V136" s="62"/>
      <c r="W136" s="62"/>
      <c r="X136" s="62"/>
      <c r="Y136" s="62"/>
      <c r="Z136" s="63"/>
      <c r="AA136" s="63"/>
      <c r="AB136" s="15">
        <f t="shared" si="29"/>
        <v>0</v>
      </c>
      <c r="AC136" s="71">
        <f t="shared" si="30"/>
        <v>0</v>
      </c>
      <c r="AD136" t="str">
        <f t="shared" si="31"/>
        <v/>
      </c>
    </row>
    <row r="137" spans="1:30" ht="15.75" thickBot="1" x14ac:dyDescent="0.3">
      <c r="A137" s="225">
        <f t="shared" si="32"/>
        <v>133</v>
      </c>
      <c r="B137" s="18"/>
      <c r="C137" s="19"/>
      <c r="D137" s="20"/>
      <c r="E137" s="62">
        <v>0</v>
      </c>
      <c r="F137" s="255">
        <v>0.255</v>
      </c>
      <c r="G137" s="8">
        <f t="shared" si="22"/>
        <v>0</v>
      </c>
      <c r="H137" s="8">
        <f t="shared" si="23"/>
        <v>0</v>
      </c>
      <c r="I137" s="8">
        <f t="shared" si="24"/>
        <v>0</v>
      </c>
      <c r="J137" s="8">
        <f t="shared" si="25"/>
        <v>0</v>
      </c>
      <c r="K137" s="8">
        <f t="shared" si="26"/>
        <v>0</v>
      </c>
      <c r="L137" s="8">
        <f t="shared" si="27"/>
        <v>0</v>
      </c>
      <c r="M137" s="14">
        <f t="shared" si="28"/>
        <v>0</v>
      </c>
      <c r="N137" s="45"/>
      <c r="O137" s="228" t="str">
        <f>IF(AND(E137&gt;0,N137&gt;0),IF(E137&gt;0,VLOOKUP(N137,Tilinumerot!$A$3:$C$54,3,FALSE),"Ei tilinroa"),"-")</f>
        <v>-</v>
      </c>
      <c r="P137" s="62"/>
      <c r="Q137" s="62"/>
      <c r="R137" s="62"/>
      <c r="S137" s="62"/>
      <c r="T137" s="62"/>
      <c r="U137" s="62"/>
      <c r="V137" s="62"/>
      <c r="W137" s="62"/>
      <c r="X137" s="62"/>
      <c r="Y137" s="62"/>
      <c r="Z137" s="63"/>
      <c r="AA137" s="63"/>
      <c r="AB137" s="15">
        <f t="shared" si="29"/>
        <v>0</v>
      </c>
      <c r="AC137" s="71">
        <f t="shared" si="30"/>
        <v>0</v>
      </c>
      <c r="AD137" t="str">
        <f t="shared" si="31"/>
        <v/>
      </c>
    </row>
    <row r="138" spans="1:30" ht="15.75" thickBot="1" x14ac:dyDescent="0.3">
      <c r="A138" s="225">
        <f t="shared" si="32"/>
        <v>134</v>
      </c>
      <c r="B138" s="18"/>
      <c r="C138" s="19"/>
      <c r="D138" s="20"/>
      <c r="E138" s="62">
        <v>0</v>
      </c>
      <c r="F138" s="255">
        <v>0.255</v>
      </c>
      <c r="G138" s="8">
        <f t="shared" si="22"/>
        <v>0</v>
      </c>
      <c r="H138" s="8">
        <f t="shared" si="23"/>
        <v>0</v>
      </c>
      <c r="I138" s="8">
        <f t="shared" si="24"/>
        <v>0</v>
      </c>
      <c r="J138" s="8">
        <f t="shared" si="25"/>
        <v>0</v>
      </c>
      <c r="K138" s="8">
        <f t="shared" si="26"/>
        <v>0</v>
      </c>
      <c r="L138" s="8">
        <f t="shared" si="27"/>
        <v>0</v>
      </c>
      <c r="M138" s="14">
        <f t="shared" si="28"/>
        <v>0</v>
      </c>
      <c r="N138" s="45"/>
      <c r="O138" s="228" t="str">
        <f>IF(AND(E138&gt;0,N138&gt;0),IF(E138&gt;0,VLOOKUP(N138,Tilinumerot!$A$3:$C$54,3,FALSE),"Ei tilinroa"),"-")</f>
        <v>-</v>
      </c>
      <c r="P138" s="62"/>
      <c r="Q138" s="62"/>
      <c r="R138" s="62"/>
      <c r="S138" s="62"/>
      <c r="T138" s="62"/>
      <c r="U138" s="62"/>
      <c r="V138" s="62"/>
      <c r="W138" s="62"/>
      <c r="X138" s="62"/>
      <c r="Y138" s="62"/>
      <c r="Z138" s="63"/>
      <c r="AA138" s="63"/>
      <c r="AB138" s="15">
        <f t="shared" si="29"/>
        <v>0</v>
      </c>
      <c r="AC138" s="71">
        <f t="shared" si="30"/>
        <v>0</v>
      </c>
      <c r="AD138" t="str">
        <f t="shared" si="31"/>
        <v/>
      </c>
    </row>
    <row r="139" spans="1:30" ht="15.75" thickBot="1" x14ac:dyDescent="0.3">
      <c r="A139" s="225">
        <f t="shared" si="32"/>
        <v>135</v>
      </c>
      <c r="B139" s="18"/>
      <c r="C139" s="19"/>
      <c r="D139" s="20"/>
      <c r="E139" s="62">
        <v>0</v>
      </c>
      <c r="F139" s="255">
        <v>0.255</v>
      </c>
      <c r="G139" s="8">
        <f t="shared" si="22"/>
        <v>0</v>
      </c>
      <c r="H139" s="8">
        <f t="shared" si="23"/>
        <v>0</v>
      </c>
      <c r="I139" s="8">
        <f t="shared" si="24"/>
        <v>0</v>
      </c>
      <c r="J139" s="8">
        <f t="shared" si="25"/>
        <v>0</v>
      </c>
      <c r="K139" s="8">
        <f t="shared" si="26"/>
        <v>0</v>
      </c>
      <c r="L139" s="8">
        <f t="shared" si="27"/>
        <v>0</v>
      </c>
      <c r="M139" s="14">
        <f t="shared" si="28"/>
        <v>0</v>
      </c>
      <c r="N139" s="45"/>
      <c r="O139" s="228" t="str">
        <f>IF(AND(E139&gt;0,N139&gt;0),IF(E139&gt;0,VLOOKUP(N139,Tilinumerot!$A$3:$C$54,3,FALSE),"Ei tilinroa"),"-")</f>
        <v>-</v>
      </c>
      <c r="P139" s="62"/>
      <c r="Q139" s="62"/>
      <c r="R139" s="62"/>
      <c r="S139" s="62"/>
      <c r="T139" s="62"/>
      <c r="U139" s="62"/>
      <c r="V139" s="62"/>
      <c r="W139" s="62"/>
      <c r="X139" s="62"/>
      <c r="Y139" s="62"/>
      <c r="Z139" s="63"/>
      <c r="AA139" s="63"/>
      <c r="AB139" s="15">
        <f t="shared" si="29"/>
        <v>0</v>
      </c>
      <c r="AC139" s="71">
        <f t="shared" si="30"/>
        <v>0</v>
      </c>
      <c r="AD139" t="str">
        <f t="shared" si="31"/>
        <v/>
      </c>
    </row>
    <row r="140" spans="1:30" ht="15.75" thickBot="1" x14ac:dyDescent="0.3">
      <c r="A140" s="225">
        <f t="shared" si="32"/>
        <v>136</v>
      </c>
      <c r="B140" s="18"/>
      <c r="C140" s="19"/>
      <c r="D140" s="20"/>
      <c r="E140" s="62">
        <v>0</v>
      </c>
      <c r="F140" s="255">
        <v>0.255</v>
      </c>
      <c r="G140" s="8">
        <f t="shared" si="22"/>
        <v>0</v>
      </c>
      <c r="H140" s="8">
        <f t="shared" si="23"/>
        <v>0</v>
      </c>
      <c r="I140" s="8">
        <f t="shared" si="24"/>
        <v>0</v>
      </c>
      <c r="J140" s="8">
        <f t="shared" si="25"/>
        <v>0</v>
      </c>
      <c r="K140" s="8">
        <f t="shared" si="26"/>
        <v>0</v>
      </c>
      <c r="L140" s="8">
        <f t="shared" si="27"/>
        <v>0</v>
      </c>
      <c r="M140" s="14">
        <f t="shared" si="28"/>
        <v>0</v>
      </c>
      <c r="N140" s="45"/>
      <c r="O140" s="228" t="str">
        <f>IF(AND(E140&gt;0,N140&gt;0),IF(E140&gt;0,VLOOKUP(N140,Tilinumerot!$A$3:$C$54,3,FALSE),"Ei tilinroa"),"-")</f>
        <v>-</v>
      </c>
      <c r="P140" s="62"/>
      <c r="Q140" s="62"/>
      <c r="R140" s="62"/>
      <c r="S140" s="62"/>
      <c r="T140" s="62"/>
      <c r="U140" s="62"/>
      <c r="V140" s="62"/>
      <c r="W140" s="62"/>
      <c r="X140" s="62"/>
      <c r="Y140" s="62"/>
      <c r="Z140" s="63"/>
      <c r="AA140" s="63"/>
      <c r="AB140" s="15">
        <f t="shared" si="29"/>
        <v>0</v>
      </c>
      <c r="AC140" s="71">
        <f t="shared" si="30"/>
        <v>0</v>
      </c>
      <c r="AD140" t="str">
        <f t="shared" si="31"/>
        <v/>
      </c>
    </row>
    <row r="141" spans="1:30" ht="15.75" thickBot="1" x14ac:dyDescent="0.3">
      <c r="A141" s="225">
        <f t="shared" si="32"/>
        <v>137</v>
      </c>
      <c r="B141" s="18"/>
      <c r="C141" s="19"/>
      <c r="D141" s="20"/>
      <c r="E141" s="62">
        <v>0</v>
      </c>
      <c r="F141" s="255">
        <v>0.255</v>
      </c>
      <c r="G141" s="8">
        <f t="shared" si="22"/>
        <v>0</v>
      </c>
      <c r="H141" s="8">
        <f t="shared" si="23"/>
        <v>0</v>
      </c>
      <c r="I141" s="8">
        <f t="shared" si="24"/>
        <v>0</v>
      </c>
      <c r="J141" s="8">
        <f t="shared" si="25"/>
        <v>0</v>
      </c>
      <c r="K141" s="8">
        <f t="shared" si="26"/>
        <v>0</v>
      </c>
      <c r="L141" s="8">
        <f t="shared" si="27"/>
        <v>0</v>
      </c>
      <c r="M141" s="14">
        <f t="shared" si="28"/>
        <v>0</v>
      </c>
      <c r="N141" s="45"/>
      <c r="O141" s="228" t="str">
        <f>IF(AND(E141&gt;0,N141&gt;0),IF(E141&gt;0,VLOOKUP(N141,Tilinumerot!$A$3:$C$54,3,FALSE),"Ei tilinroa"),"-")</f>
        <v>-</v>
      </c>
      <c r="P141" s="62"/>
      <c r="Q141" s="62"/>
      <c r="R141" s="62"/>
      <c r="S141" s="62"/>
      <c r="T141" s="62"/>
      <c r="U141" s="62"/>
      <c r="V141" s="62"/>
      <c r="W141" s="62"/>
      <c r="X141" s="62"/>
      <c r="Y141" s="62"/>
      <c r="Z141" s="63"/>
      <c r="AA141" s="63"/>
      <c r="AB141" s="15">
        <f t="shared" si="29"/>
        <v>0</v>
      </c>
      <c r="AC141" s="71">
        <f t="shared" si="30"/>
        <v>0</v>
      </c>
      <c r="AD141" t="str">
        <f t="shared" si="31"/>
        <v/>
      </c>
    </row>
    <row r="142" spans="1:30" ht="15.75" thickBot="1" x14ac:dyDescent="0.3">
      <c r="A142" s="225">
        <f t="shared" si="32"/>
        <v>138</v>
      </c>
      <c r="B142" s="18"/>
      <c r="C142" s="19"/>
      <c r="D142" s="20"/>
      <c r="E142" s="62">
        <v>0</v>
      </c>
      <c r="F142" s="255">
        <v>0.255</v>
      </c>
      <c r="G142" s="8">
        <f t="shared" si="22"/>
        <v>0</v>
      </c>
      <c r="H142" s="8">
        <f t="shared" si="23"/>
        <v>0</v>
      </c>
      <c r="I142" s="8">
        <f t="shared" si="24"/>
        <v>0</v>
      </c>
      <c r="J142" s="8">
        <f t="shared" si="25"/>
        <v>0</v>
      </c>
      <c r="K142" s="8">
        <f t="shared" si="26"/>
        <v>0</v>
      </c>
      <c r="L142" s="8">
        <f t="shared" si="27"/>
        <v>0</v>
      </c>
      <c r="M142" s="14">
        <f t="shared" si="28"/>
        <v>0</v>
      </c>
      <c r="N142" s="45"/>
      <c r="O142" s="228" t="str">
        <f>IF(AND(E142&gt;0,N142&gt;0),IF(E142&gt;0,VLOOKUP(N142,Tilinumerot!$A$3:$C$54,3,FALSE),"Ei tilinroa"),"-")</f>
        <v>-</v>
      </c>
      <c r="P142" s="62"/>
      <c r="Q142" s="62"/>
      <c r="R142" s="62"/>
      <c r="S142" s="62"/>
      <c r="T142" s="62"/>
      <c r="U142" s="62"/>
      <c r="V142" s="62"/>
      <c r="W142" s="62"/>
      <c r="X142" s="62"/>
      <c r="Y142" s="62"/>
      <c r="Z142" s="63"/>
      <c r="AA142" s="63"/>
      <c r="AB142" s="15">
        <f t="shared" si="29"/>
        <v>0</v>
      </c>
      <c r="AC142" s="71">
        <f t="shared" si="30"/>
        <v>0</v>
      </c>
      <c r="AD142" t="str">
        <f t="shared" si="31"/>
        <v/>
      </c>
    </row>
    <row r="143" spans="1:30" ht="15.75" thickBot="1" x14ac:dyDescent="0.3">
      <c r="A143" s="225">
        <f t="shared" si="32"/>
        <v>139</v>
      </c>
      <c r="B143" s="18"/>
      <c r="C143" s="19"/>
      <c r="D143" s="20"/>
      <c r="E143" s="62">
        <v>0</v>
      </c>
      <c r="F143" s="255">
        <v>0.255</v>
      </c>
      <c r="G143" s="8">
        <f t="shared" si="22"/>
        <v>0</v>
      </c>
      <c r="H143" s="8">
        <f t="shared" si="23"/>
        <v>0</v>
      </c>
      <c r="I143" s="8">
        <f t="shared" si="24"/>
        <v>0</v>
      </c>
      <c r="J143" s="8">
        <f t="shared" si="25"/>
        <v>0</v>
      </c>
      <c r="K143" s="8">
        <f t="shared" si="26"/>
        <v>0</v>
      </c>
      <c r="L143" s="8">
        <f t="shared" si="27"/>
        <v>0</v>
      </c>
      <c r="M143" s="14">
        <f t="shared" si="28"/>
        <v>0</v>
      </c>
      <c r="N143" s="45"/>
      <c r="O143" s="228" t="str">
        <f>IF(AND(E143&gt;0,N143&gt;0),IF(E143&gt;0,VLOOKUP(N143,Tilinumerot!$A$3:$C$54,3,FALSE),"Ei tilinroa"),"-")</f>
        <v>-</v>
      </c>
      <c r="P143" s="62"/>
      <c r="Q143" s="62"/>
      <c r="R143" s="62"/>
      <c r="S143" s="62"/>
      <c r="T143" s="62"/>
      <c r="U143" s="62"/>
      <c r="V143" s="62"/>
      <c r="W143" s="62"/>
      <c r="X143" s="62"/>
      <c r="Y143" s="62"/>
      <c r="Z143" s="63"/>
      <c r="AA143" s="63"/>
      <c r="AB143" s="15">
        <f t="shared" si="29"/>
        <v>0</v>
      </c>
      <c r="AC143" s="71">
        <f t="shared" si="30"/>
        <v>0</v>
      </c>
      <c r="AD143" t="str">
        <f t="shared" si="31"/>
        <v/>
      </c>
    </row>
    <row r="144" spans="1:30" ht="15.75" thickBot="1" x14ac:dyDescent="0.3">
      <c r="A144" s="225">
        <f t="shared" si="32"/>
        <v>140</v>
      </c>
      <c r="B144" s="18"/>
      <c r="C144" s="19"/>
      <c r="D144" s="20"/>
      <c r="E144" s="62">
        <v>0</v>
      </c>
      <c r="F144" s="255">
        <v>0.255</v>
      </c>
      <c r="G144" s="8">
        <f t="shared" si="22"/>
        <v>0</v>
      </c>
      <c r="H144" s="8">
        <f t="shared" si="23"/>
        <v>0</v>
      </c>
      <c r="I144" s="8">
        <f t="shared" si="24"/>
        <v>0</v>
      </c>
      <c r="J144" s="8">
        <f t="shared" si="25"/>
        <v>0</v>
      </c>
      <c r="K144" s="8">
        <f t="shared" si="26"/>
        <v>0</v>
      </c>
      <c r="L144" s="8">
        <f t="shared" si="27"/>
        <v>0</v>
      </c>
      <c r="M144" s="14">
        <f t="shared" si="28"/>
        <v>0</v>
      </c>
      <c r="N144" s="45"/>
      <c r="O144" s="228" t="str">
        <f>IF(AND(E144&gt;0,N144&gt;0),IF(E144&gt;0,VLOOKUP(N144,Tilinumerot!$A$3:$C$54,3,FALSE),"Ei tilinroa"),"-")</f>
        <v>-</v>
      </c>
      <c r="P144" s="62"/>
      <c r="Q144" s="62"/>
      <c r="R144" s="62"/>
      <c r="S144" s="62"/>
      <c r="T144" s="62"/>
      <c r="U144" s="62"/>
      <c r="V144" s="62"/>
      <c r="W144" s="62"/>
      <c r="X144" s="62"/>
      <c r="Y144" s="62"/>
      <c r="Z144" s="63"/>
      <c r="AA144" s="63"/>
      <c r="AB144" s="15">
        <f t="shared" si="29"/>
        <v>0</v>
      </c>
      <c r="AC144" s="71">
        <f t="shared" si="30"/>
        <v>0</v>
      </c>
      <c r="AD144" t="str">
        <f t="shared" si="31"/>
        <v/>
      </c>
    </row>
    <row r="145" spans="1:30" ht="15.75" thickBot="1" x14ac:dyDescent="0.3">
      <c r="A145" s="225">
        <f t="shared" si="32"/>
        <v>141</v>
      </c>
      <c r="B145" s="18"/>
      <c r="C145" s="19"/>
      <c r="D145" s="20"/>
      <c r="E145" s="62">
        <v>0</v>
      </c>
      <c r="F145" s="255">
        <v>0.255</v>
      </c>
      <c r="G145" s="8">
        <f t="shared" si="22"/>
        <v>0</v>
      </c>
      <c r="H145" s="8">
        <f t="shared" si="23"/>
        <v>0</v>
      </c>
      <c r="I145" s="8">
        <f t="shared" si="24"/>
        <v>0</v>
      </c>
      <c r="J145" s="8">
        <f t="shared" si="25"/>
        <v>0</v>
      </c>
      <c r="K145" s="8">
        <f t="shared" si="26"/>
        <v>0</v>
      </c>
      <c r="L145" s="8">
        <f t="shared" si="27"/>
        <v>0</v>
      </c>
      <c r="M145" s="14">
        <f t="shared" si="28"/>
        <v>0</v>
      </c>
      <c r="N145" s="45"/>
      <c r="O145" s="228" t="str">
        <f>IF(AND(E145&gt;0,N145&gt;0),IF(E145&gt;0,VLOOKUP(N145,Tilinumerot!$A$3:$C$54,3,FALSE),"Ei tilinroa"),"-")</f>
        <v>-</v>
      </c>
      <c r="P145" s="62"/>
      <c r="Q145" s="62"/>
      <c r="R145" s="62"/>
      <c r="S145" s="62"/>
      <c r="T145" s="62"/>
      <c r="U145" s="62"/>
      <c r="V145" s="62"/>
      <c r="W145" s="62"/>
      <c r="X145" s="62"/>
      <c r="Y145" s="62"/>
      <c r="Z145" s="63"/>
      <c r="AA145" s="63"/>
      <c r="AB145" s="15">
        <f t="shared" si="29"/>
        <v>0</v>
      </c>
      <c r="AC145" s="71">
        <f t="shared" si="30"/>
        <v>0</v>
      </c>
      <c r="AD145" t="str">
        <f t="shared" si="31"/>
        <v/>
      </c>
    </row>
    <row r="146" spans="1:30" ht="15.75" thickBot="1" x14ac:dyDescent="0.3">
      <c r="A146" s="225">
        <f t="shared" si="32"/>
        <v>142</v>
      </c>
      <c r="B146" s="18"/>
      <c r="C146" s="19"/>
      <c r="D146" s="20"/>
      <c r="E146" s="62">
        <v>0</v>
      </c>
      <c r="F146" s="255">
        <v>0.255</v>
      </c>
      <c r="G146" s="8">
        <f t="shared" si="22"/>
        <v>0</v>
      </c>
      <c r="H146" s="8">
        <f t="shared" si="23"/>
        <v>0</v>
      </c>
      <c r="I146" s="8">
        <f t="shared" si="24"/>
        <v>0</v>
      </c>
      <c r="J146" s="8">
        <f t="shared" si="25"/>
        <v>0</v>
      </c>
      <c r="K146" s="8">
        <f t="shared" si="26"/>
        <v>0</v>
      </c>
      <c r="L146" s="8">
        <f t="shared" si="27"/>
        <v>0</v>
      </c>
      <c r="M146" s="14">
        <f t="shared" si="28"/>
        <v>0</v>
      </c>
      <c r="N146" s="45"/>
      <c r="O146" s="228" t="str">
        <f>IF(AND(E146&gt;0,N146&gt;0),IF(E146&gt;0,VLOOKUP(N146,Tilinumerot!$A$3:$C$54,3,FALSE),"Ei tilinroa"),"-")</f>
        <v>-</v>
      </c>
      <c r="P146" s="62"/>
      <c r="Q146" s="62"/>
      <c r="R146" s="62"/>
      <c r="S146" s="62"/>
      <c r="T146" s="62"/>
      <c r="U146" s="62"/>
      <c r="V146" s="62"/>
      <c r="W146" s="62"/>
      <c r="X146" s="62"/>
      <c r="Y146" s="62"/>
      <c r="Z146" s="63"/>
      <c r="AA146" s="63"/>
      <c r="AB146" s="15">
        <f t="shared" si="29"/>
        <v>0</v>
      </c>
      <c r="AC146" s="71">
        <f t="shared" si="30"/>
        <v>0</v>
      </c>
      <c r="AD146" t="str">
        <f t="shared" si="31"/>
        <v/>
      </c>
    </row>
    <row r="147" spans="1:30" ht="15.75" thickBot="1" x14ac:dyDescent="0.3">
      <c r="A147" s="225">
        <f t="shared" si="32"/>
        <v>143</v>
      </c>
      <c r="B147" s="18"/>
      <c r="C147" s="19"/>
      <c r="D147" s="20"/>
      <c r="E147" s="62">
        <v>0</v>
      </c>
      <c r="F147" s="255">
        <v>0.255</v>
      </c>
      <c r="G147" s="8">
        <f t="shared" si="22"/>
        <v>0</v>
      </c>
      <c r="H147" s="8">
        <f t="shared" si="23"/>
        <v>0</v>
      </c>
      <c r="I147" s="8">
        <f t="shared" si="24"/>
        <v>0</v>
      </c>
      <c r="J147" s="8">
        <f t="shared" si="25"/>
        <v>0</v>
      </c>
      <c r="K147" s="8">
        <f t="shared" si="26"/>
        <v>0</v>
      </c>
      <c r="L147" s="8">
        <f t="shared" si="27"/>
        <v>0</v>
      </c>
      <c r="M147" s="14">
        <f t="shared" ref="M147:M210" si="33">E147-(SUM(G147:L147))-SUM(P147:AA147)</f>
        <v>0</v>
      </c>
      <c r="N147" s="45"/>
      <c r="O147" s="228" t="str">
        <f>IF(AND(E147&gt;0,N147&gt;0),IF(E147&gt;0,VLOOKUP(N147,Tilinumerot!$A$3:$C$54,3,FALSE),"Ei tilinroa"),"-")</f>
        <v>-</v>
      </c>
      <c r="P147" s="62"/>
      <c r="Q147" s="62"/>
      <c r="R147" s="62"/>
      <c r="S147" s="62"/>
      <c r="T147" s="62"/>
      <c r="U147" s="62"/>
      <c r="V147" s="62"/>
      <c r="W147" s="62"/>
      <c r="X147" s="62"/>
      <c r="Y147" s="62"/>
      <c r="Z147" s="63"/>
      <c r="AA147" s="63"/>
      <c r="AB147" s="15">
        <f t="shared" ref="AB147:AB210" si="34">E147-SUM(G147:L147)</f>
        <v>0</v>
      </c>
      <c r="AC147" s="71">
        <f t="shared" ref="AC147:AC210" si="35">IF(N147&lt;&gt;"",SUM(P147:Y147),0)</f>
        <v>0</v>
      </c>
      <c r="AD147" t="str">
        <f t="shared" si="31"/>
        <v/>
      </c>
    </row>
    <row r="148" spans="1:30" ht="15.75" thickBot="1" x14ac:dyDescent="0.3">
      <c r="A148" s="225">
        <f t="shared" si="32"/>
        <v>144</v>
      </c>
      <c r="B148" s="18"/>
      <c r="C148" s="19"/>
      <c r="D148" s="20"/>
      <c r="E148" s="62">
        <v>0</v>
      </c>
      <c r="F148" s="255">
        <v>0.255</v>
      </c>
      <c r="G148" s="8">
        <f t="shared" si="22"/>
        <v>0</v>
      </c>
      <c r="H148" s="8">
        <f t="shared" si="23"/>
        <v>0</v>
      </c>
      <c r="I148" s="8">
        <f t="shared" si="24"/>
        <v>0</v>
      </c>
      <c r="J148" s="8">
        <f t="shared" si="25"/>
        <v>0</v>
      </c>
      <c r="K148" s="8">
        <f t="shared" si="26"/>
        <v>0</v>
      </c>
      <c r="L148" s="8">
        <f t="shared" si="27"/>
        <v>0</v>
      </c>
      <c r="M148" s="14">
        <f t="shared" si="33"/>
        <v>0</v>
      </c>
      <c r="N148" s="45"/>
      <c r="O148" s="228" t="str">
        <f>IF(AND(E148&gt;0,N148&gt;0),IF(E148&gt;0,VLOOKUP(N148,Tilinumerot!$A$3:$C$54,3,FALSE),"Ei tilinroa"),"-")</f>
        <v>-</v>
      </c>
      <c r="P148" s="62"/>
      <c r="Q148" s="62"/>
      <c r="R148" s="62"/>
      <c r="S148" s="62"/>
      <c r="T148" s="62"/>
      <c r="U148" s="62"/>
      <c r="V148" s="62"/>
      <c r="W148" s="62"/>
      <c r="X148" s="62"/>
      <c r="Y148" s="62"/>
      <c r="Z148" s="63"/>
      <c r="AA148" s="63"/>
      <c r="AB148" s="15">
        <f t="shared" si="34"/>
        <v>0</v>
      </c>
      <c r="AC148" s="71">
        <f t="shared" si="35"/>
        <v>0</v>
      </c>
    </row>
    <row r="149" spans="1:30" ht="15.75" thickBot="1" x14ac:dyDescent="0.3">
      <c r="A149" s="225">
        <f t="shared" si="32"/>
        <v>145</v>
      </c>
      <c r="B149" s="18"/>
      <c r="C149" s="19"/>
      <c r="D149" s="20"/>
      <c r="E149" s="62">
        <v>0</v>
      </c>
      <c r="F149" s="255">
        <v>0.255</v>
      </c>
      <c r="G149" s="8">
        <f t="shared" si="22"/>
        <v>0</v>
      </c>
      <c r="H149" s="8">
        <f t="shared" si="23"/>
        <v>0</v>
      </c>
      <c r="I149" s="8">
        <f t="shared" si="24"/>
        <v>0</v>
      </c>
      <c r="J149" s="8">
        <f t="shared" si="25"/>
        <v>0</v>
      </c>
      <c r="K149" s="8">
        <f t="shared" si="26"/>
        <v>0</v>
      </c>
      <c r="L149" s="8">
        <f t="shared" si="27"/>
        <v>0</v>
      </c>
      <c r="M149" s="14">
        <f t="shared" si="33"/>
        <v>0</v>
      </c>
      <c r="N149" s="45"/>
      <c r="O149" s="228" t="str">
        <f>IF(AND(E149&gt;0,N149&gt;0),IF(E149&gt;0,VLOOKUP(N149,Tilinumerot!$A$3:$C$54,3,FALSE),"Ei tilinroa"),"-")</f>
        <v>-</v>
      </c>
      <c r="P149" s="62"/>
      <c r="Q149" s="62"/>
      <c r="R149" s="62"/>
      <c r="S149" s="62"/>
      <c r="T149" s="62"/>
      <c r="U149" s="62"/>
      <c r="V149" s="62"/>
      <c r="W149" s="62"/>
      <c r="X149" s="62"/>
      <c r="Y149" s="62"/>
      <c r="Z149" s="63"/>
      <c r="AA149" s="63"/>
      <c r="AB149" s="15">
        <f t="shared" si="34"/>
        <v>0</v>
      </c>
      <c r="AC149" s="71">
        <f t="shared" si="35"/>
        <v>0</v>
      </c>
    </row>
    <row r="150" spans="1:30" ht="15.75" thickBot="1" x14ac:dyDescent="0.3">
      <c r="A150" s="225">
        <f t="shared" si="32"/>
        <v>146</v>
      </c>
      <c r="B150" s="18"/>
      <c r="C150" s="19"/>
      <c r="D150" s="20"/>
      <c r="E150" s="62">
        <v>0</v>
      </c>
      <c r="F150" s="255">
        <v>0.255</v>
      </c>
      <c r="G150" s="8">
        <f t="shared" si="22"/>
        <v>0</v>
      </c>
      <c r="H150" s="8">
        <f t="shared" si="23"/>
        <v>0</v>
      </c>
      <c r="I150" s="8">
        <f t="shared" si="24"/>
        <v>0</v>
      </c>
      <c r="J150" s="8">
        <f t="shared" si="25"/>
        <v>0</v>
      </c>
      <c r="K150" s="8">
        <f t="shared" si="26"/>
        <v>0</v>
      </c>
      <c r="L150" s="8">
        <f t="shared" si="27"/>
        <v>0</v>
      </c>
      <c r="M150" s="14">
        <f t="shared" si="33"/>
        <v>0</v>
      </c>
      <c r="N150" s="45"/>
      <c r="O150" s="228" t="str">
        <f>IF(AND(E150&gt;0,N150&gt;0),IF(E150&gt;0,VLOOKUP(N150,Tilinumerot!$A$3:$C$54,3,FALSE),"Ei tilinroa"),"-")</f>
        <v>-</v>
      </c>
      <c r="P150" s="62"/>
      <c r="Q150" s="62"/>
      <c r="R150" s="62"/>
      <c r="S150" s="62"/>
      <c r="T150" s="62"/>
      <c r="U150" s="62"/>
      <c r="V150" s="62"/>
      <c r="W150" s="62"/>
      <c r="X150" s="62"/>
      <c r="Y150" s="62"/>
      <c r="Z150" s="63"/>
      <c r="AA150" s="63"/>
      <c r="AB150" s="15">
        <f t="shared" si="34"/>
        <v>0</v>
      </c>
      <c r="AC150" s="71">
        <f t="shared" si="35"/>
        <v>0</v>
      </c>
    </row>
    <row r="151" spans="1:30" ht="15.75" thickBot="1" x14ac:dyDescent="0.3">
      <c r="A151" s="225">
        <f t="shared" si="32"/>
        <v>147</v>
      </c>
      <c r="B151" s="18"/>
      <c r="C151" s="19"/>
      <c r="D151" s="20"/>
      <c r="E151" s="62">
        <v>0</v>
      </c>
      <c r="F151" s="255">
        <v>0.255</v>
      </c>
      <c r="G151" s="8">
        <f t="shared" si="22"/>
        <v>0</v>
      </c>
      <c r="H151" s="8">
        <f t="shared" si="23"/>
        <v>0</v>
      </c>
      <c r="I151" s="8">
        <f t="shared" si="24"/>
        <v>0</v>
      </c>
      <c r="J151" s="8">
        <f t="shared" si="25"/>
        <v>0</v>
      </c>
      <c r="K151" s="8">
        <f t="shared" si="26"/>
        <v>0</v>
      </c>
      <c r="L151" s="8">
        <f t="shared" si="27"/>
        <v>0</v>
      </c>
      <c r="M151" s="14">
        <f t="shared" si="33"/>
        <v>0</v>
      </c>
      <c r="N151" s="45"/>
      <c r="O151" s="228" t="str">
        <f>IF(AND(E151&gt;0,N151&gt;0),IF(E151&gt;0,VLOOKUP(N151,Tilinumerot!$A$3:$C$54,3,FALSE),"Ei tilinroa"),"-")</f>
        <v>-</v>
      </c>
      <c r="P151" s="62"/>
      <c r="Q151" s="62"/>
      <c r="R151" s="62"/>
      <c r="S151" s="62"/>
      <c r="T151" s="62"/>
      <c r="U151" s="62"/>
      <c r="V151" s="62"/>
      <c r="W151" s="62"/>
      <c r="X151" s="62"/>
      <c r="Y151" s="62"/>
      <c r="Z151" s="63"/>
      <c r="AA151" s="63"/>
      <c r="AB151" s="15">
        <f t="shared" si="34"/>
        <v>0</v>
      </c>
      <c r="AC151" s="71">
        <f t="shared" si="35"/>
        <v>0</v>
      </c>
    </row>
    <row r="152" spans="1:30" ht="15.75" thickBot="1" x14ac:dyDescent="0.3">
      <c r="A152" s="225">
        <f t="shared" si="32"/>
        <v>148</v>
      </c>
      <c r="B152" s="18"/>
      <c r="C152" s="19"/>
      <c r="D152" s="20"/>
      <c r="E152" s="62">
        <v>0</v>
      </c>
      <c r="F152" s="255">
        <v>0.255</v>
      </c>
      <c r="G152" s="8">
        <f t="shared" si="22"/>
        <v>0</v>
      </c>
      <c r="H152" s="8">
        <f t="shared" si="23"/>
        <v>0</v>
      </c>
      <c r="I152" s="8">
        <f t="shared" si="24"/>
        <v>0</v>
      </c>
      <c r="J152" s="8">
        <f t="shared" si="25"/>
        <v>0</v>
      </c>
      <c r="K152" s="8">
        <f t="shared" si="26"/>
        <v>0</v>
      </c>
      <c r="L152" s="8">
        <f t="shared" si="27"/>
        <v>0</v>
      </c>
      <c r="M152" s="14">
        <f t="shared" si="33"/>
        <v>0</v>
      </c>
      <c r="N152" s="45"/>
      <c r="O152" s="228" t="str">
        <f>IF(AND(E152&gt;0,N152&gt;0),IF(E152&gt;0,VLOOKUP(N152,Tilinumerot!$A$3:$C$54,3,FALSE),"Ei tilinroa"),"-")</f>
        <v>-</v>
      </c>
      <c r="P152" s="62"/>
      <c r="Q152" s="62"/>
      <c r="R152" s="62"/>
      <c r="S152" s="62"/>
      <c r="T152" s="62"/>
      <c r="U152" s="62"/>
      <c r="V152" s="62"/>
      <c r="W152" s="62"/>
      <c r="X152" s="62"/>
      <c r="Y152" s="62"/>
      <c r="Z152" s="63"/>
      <c r="AA152" s="63"/>
      <c r="AB152" s="15">
        <f t="shared" si="34"/>
        <v>0</v>
      </c>
      <c r="AC152" s="71">
        <f t="shared" si="35"/>
        <v>0</v>
      </c>
    </row>
    <row r="153" spans="1:30" ht="15.75" thickBot="1" x14ac:dyDescent="0.3">
      <c r="A153" s="225">
        <f t="shared" si="32"/>
        <v>149</v>
      </c>
      <c r="B153" s="18"/>
      <c r="C153" s="19"/>
      <c r="D153" s="20"/>
      <c r="E153" s="62">
        <v>0</v>
      </c>
      <c r="F153" s="255">
        <v>0.255</v>
      </c>
      <c r="G153" s="8">
        <f t="shared" si="22"/>
        <v>0</v>
      </c>
      <c r="H153" s="8">
        <f t="shared" si="23"/>
        <v>0</v>
      </c>
      <c r="I153" s="8">
        <f t="shared" si="24"/>
        <v>0</v>
      </c>
      <c r="J153" s="8">
        <f t="shared" si="25"/>
        <v>0</v>
      </c>
      <c r="K153" s="8">
        <f t="shared" si="26"/>
        <v>0</v>
      </c>
      <c r="L153" s="8">
        <f t="shared" si="27"/>
        <v>0</v>
      </c>
      <c r="M153" s="14">
        <f t="shared" si="33"/>
        <v>0</v>
      </c>
      <c r="N153" s="45"/>
      <c r="O153" s="228" t="str">
        <f>IF(AND(E153&gt;0,N153&gt;0),IF(E153&gt;0,VLOOKUP(N153,Tilinumerot!$A$3:$C$54,3,FALSE),"Ei tilinroa"),"-")</f>
        <v>-</v>
      </c>
      <c r="P153" s="62"/>
      <c r="Q153" s="62"/>
      <c r="R153" s="62"/>
      <c r="S153" s="62"/>
      <c r="T153" s="62"/>
      <c r="U153" s="62"/>
      <c r="V153" s="62"/>
      <c r="W153" s="62"/>
      <c r="X153" s="62"/>
      <c r="Y153" s="62"/>
      <c r="Z153" s="63"/>
      <c r="AA153" s="63"/>
      <c r="AB153" s="15">
        <f t="shared" si="34"/>
        <v>0</v>
      </c>
      <c r="AC153" s="71">
        <f t="shared" si="35"/>
        <v>0</v>
      </c>
    </row>
    <row r="154" spans="1:30" ht="15.75" thickBot="1" x14ac:dyDescent="0.3">
      <c r="A154" s="225">
        <f t="shared" si="32"/>
        <v>150</v>
      </c>
      <c r="B154" s="18"/>
      <c r="C154" s="19"/>
      <c r="D154" s="20"/>
      <c r="E154" s="62">
        <v>0</v>
      </c>
      <c r="F154" s="255">
        <v>0.255</v>
      </c>
      <c r="G154" s="8">
        <f t="shared" si="22"/>
        <v>0</v>
      </c>
      <c r="H154" s="8">
        <f t="shared" si="23"/>
        <v>0</v>
      </c>
      <c r="I154" s="8">
        <f t="shared" si="24"/>
        <v>0</v>
      </c>
      <c r="J154" s="8">
        <f t="shared" si="25"/>
        <v>0</v>
      </c>
      <c r="K154" s="8">
        <f t="shared" si="26"/>
        <v>0</v>
      </c>
      <c r="L154" s="8">
        <f t="shared" si="27"/>
        <v>0</v>
      </c>
      <c r="M154" s="14">
        <f t="shared" si="33"/>
        <v>0</v>
      </c>
      <c r="N154" s="45"/>
      <c r="O154" s="228" t="str">
        <f>IF(AND(E154&gt;0,N154&gt;0),IF(E154&gt;0,VLOOKUP(N154,Tilinumerot!$A$3:$C$54,3,FALSE),"Ei tilinroa"),"-")</f>
        <v>-</v>
      </c>
      <c r="P154" s="62"/>
      <c r="Q154" s="62"/>
      <c r="R154" s="62"/>
      <c r="S154" s="62"/>
      <c r="T154" s="62"/>
      <c r="U154" s="62"/>
      <c r="V154" s="62"/>
      <c r="W154" s="62"/>
      <c r="X154" s="62"/>
      <c r="Y154" s="62"/>
      <c r="Z154" s="63"/>
      <c r="AA154" s="63"/>
      <c r="AB154" s="15">
        <f t="shared" si="34"/>
        <v>0</v>
      </c>
      <c r="AC154" s="71">
        <f t="shared" si="35"/>
        <v>0</v>
      </c>
    </row>
    <row r="155" spans="1:30" ht="15.75" thickBot="1" x14ac:dyDescent="0.3">
      <c r="A155" s="225">
        <f t="shared" si="32"/>
        <v>151</v>
      </c>
      <c r="B155" s="18"/>
      <c r="C155" s="19"/>
      <c r="D155" s="20"/>
      <c r="E155" s="62">
        <v>0</v>
      </c>
      <c r="F155" s="255">
        <v>0.255</v>
      </c>
      <c r="G155" s="8">
        <f t="shared" si="22"/>
        <v>0</v>
      </c>
      <c r="H155" s="8">
        <f t="shared" si="23"/>
        <v>0</v>
      </c>
      <c r="I155" s="8">
        <f t="shared" si="24"/>
        <v>0</v>
      </c>
      <c r="J155" s="8">
        <f t="shared" si="25"/>
        <v>0</v>
      </c>
      <c r="K155" s="8">
        <f t="shared" si="26"/>
        <v>0</v>
      </c>
      <c r="L155" s="8">
        <f t="shared" si="27"/>
        <v>0</v>
      </c>
      <c r="M155" s="14">
        <f t="shared" si="33"/>
        <v>0</v>
      </c>
      <c r="N155" s="45"/>
      <c r="O155" s="228" t="str">
        <f>IF(AND(E155&gt;0,N155&gt;0),IF(E155&gt;0,VLOOKUP(N155,Tilinumerot!$A$3:$C$54,3,FALSE),"Ei tilinroa"),"-")</f>
        <v>-</v>
      </c>
      <c r="P155" s="62"/>
      <c r="Q155" s="62"/>
      <c r="R155" s="62"/>
      <c r="S155" s="62"/>
      <c r="T155" s="62"/>
      <c r="U155" s="62"/>
      <c r="V155" s="62"/>
      <c r="W155" s="62"/>
      <c r="X155" s="62"/>
      <c r="Y155" s="62"/>
      <c r="Z155" s="63"/>
      <c r="AA155" s="63"/>
      <c r="AB155" s="15">
        <f t="shared" si="34"/>
        <v>0</v>
      </c>
      <c r="AC155" s="71">
        <f t="shared" si="35"/>
        <v>0</v>
      </c>
    </row>
    <row r="156" spans="1:30" ht="15.75" thickBot="1" x14ac:dyDescent="0.3">
      <c r="A156" s="225">
        <f t="shared" si="32"/>
        <v>152</v>
      </c>
      <c r="B156" s="18"/>
      <c r="C156" s="19"/>
      <c r="D156" s="20"/>
      <c r="E156" s="62">
        <v>0</v>
      </c>
      <c r="F156" s="255">
        <v>0.255</v>
      </c>
      <c r="G156" s="8">
        <f t="shared" si="22"/>
        <v>0</v>
      </c>
      <c r="H156" s="8">
        <f t="shared" si="23"/>
        <v>0</v>
      </c>
      <c r="I156" s="8">
        <f t="shared" si="24"/>
        <v>0</v>
      </c>
      <c r="J156" s="8">
        <f t="shared" si="25"/>
        <v>0</v>
      </c>
      <c r="K156" s="8">
        <f t="shared" si="26"/>
        <v>0</v>
      </c>
      <c r="L156" s="8">
        <f t="shared" si="27"/>
        <v>0</v>
      </c>
      <c r="M156" s="14">
        <f t="shared" si="33"/>
        <v>0</v>
      </c>
      <c r="N156" s="45"/>
      <c r="O156" s="228" t="str">
        <f>IF(AND(E156&gt;0,N156&gt;0),IF(E156&gt;0,VLOOKUP(N156,Tilinumerot!$A$3:$C$54,3,FALSE),"Ei tilinroa"),"-")</f>
        <v>-</v>
      </c>
      <c r="P156" s="62"/>
      <c r="Q156" s="62"/>
      <c r="R156" s="62"/>
      <c r="S156" s="62"/>
      <c r="T156" s="62"/>
      <c r="U156" s="62"/>
      <c r="V156" s="62"/>
      <c r="W156" s="62"/>
      <c r="X156" s="62"/>
      <c r="Y156" s="62"/>
      <c r="Z156" s="63"/>
      <c r="AA156" s="63"/>
      <c r="AB156" s="15">
        <f t="shared" si="34"/>
        <v>0</v>
      </c>
      <c r="AC156" s="71">
        <f t="shared" si="35"/>
        <v>0</v>
      </c>
    </row>
    <row r="157" spans="1:30" ht="15.75" thickBot="1" x14ac:dyDescent="0.3">
      <c r="A157" s="225">
        <f t="shared" si="32"/>
        <v>153</v>
      </c>
      <c r="B157" s="18"/>
      <c r="C157" s="19"/>
      <c r="D157" s="20"/>
      <c r="E157" s="62">
        <v>0</v>
      </c>
      <c r="F157" s="255">
        <v>0.255</v>
      </c>
      <c r="G157" s="8">
        <f t="shared" si="22"/>
        <v>0</v>
      </c>
      <c r="H157" s="8">
        <f t="shared" si="23"/>
        <v>0</v>
      </c>
      <c r="I157" s="8">
        <f t="shared" si="24"/>
        <v>0</v>
      </c>
      <c r="J157" s="8">
        <f t="shared" si="25"/>
        <v>0</v>
      </c>
      <c r="K157" s="8">
        <f t="shared" si="26"/>
        <v>0</v>
      </c>
      <c r="L157" s="8">
        <f t="shared" si="27"/>
        <v>0</v>
      </c>
      <c r="M157" s="14">
        <f t="shared" si="33"/>
        <v>0</v>
      </c>
      <c r="N157" s="45"/>
      <c r="O157" s="228" t="str">
        <f>IF(AND(E157&gt;0,N157&gt;0),IF(E157&gt;0,VLOOKUP(N157,Tilinumerot!$A$3:$C$54,3,FALSE),"Ei tilinroa"),"-")</f>
        <v>-</v>
      </c>
      <c r="P157" s="62"/>
      <c r="Q157" s="62"/>
      <c r="R157" s="62"/>
      <c r="S157" s="62"/>
      <c r="T157" s="62"/>
      <c r="U157" s="62"/>
      <c r="V157" s="62"/>
      <c r="W157" s="62"/>
      <c r="X157" s="62"/>
      <c r="Y157" s="62"/>
      <c r="Z157" s="63"/>
      <c r="AA157" s="63"/>
      <c r="AB157" s="15">
        <f t="shared" si="34"/>
        <v>0</v>
      </c>
      <c r="AC157" s="71">
        <f t="shared" si="35"/>
        <v>0</v>
      </c>
    </row>
    <row r="158" spans="1:30" ht="15.75" thickBot="1" x14ac:dyDescent="0.3">
      <c r="A158" s="225">
        <f t="shared" si="32"/>
        <v>154</v>
      </c>
      <c r="B158" s="18"/>
      <c r="C158" s="19"/>
      <c r="D158" s="20"/>
      <c r="E158" s="62">
        <v>0</v>
      </c>
      <c r="F158" s="255">
        <v>0.255</v>
      </c>
      <c r="G158" s="8">
        <f t="shared" si="22"/>
        <v>0</v>
      </c>
      <c r="H158" s="8">
        <f t="shared" si="23"/>
        <v>0</v>
      </c>
      <c r="I158" s="8">
        <f t="shared" si="24"/>
        <v>0</v>
      </c>
      <c r="J158" s="8">
        <f t="shared" si="25"/>
        <v>0</v>
      </c>
      <c r="K158" s="8">
        <f t="shared" si="26"/>
        <v>0</v>
      </c>
      <c r="L158" s="8">
        <f t="shared" si="27"/>
        <v>0</v>
      </c>
      <c r="M158" s="14">
        <f t="shared" si="33"/>
        <v>0</v>
      </c>
      <c r="N158" s="45"/>
      <c r="O158" s="228" t="str">
        <f>IF(AND(E158&gt;0,N158&gt;0),IF(E158&gt;0,VLOOKUP(N158,Tilinumerot!$A$3:$C$54,3,FALSE),"Ei tilinroa"),"-")</f>
        <v>-</v>
      </c>
      <c r="P158" s="62"/>
      <c r="Q158" s="62"/>
      <c r="R158" s="62"/>
      <c r="S158" s="62"/>
      <c r="T158" s="62"/>
      <c r="U158" s="62"/>
      <c r="V158" s="62"/>
      <c r="W158" s="62"/>
      <c r="X158" s="62"/>
      <c r="Y158" s="62"/>
      <c r="Z158" s="63"/>
      <c r="AA158" s="63"/>
      <c r="AB158" s="15">
        <f t="shared" si="34"/>
        <v>0</v>
      </c>
      <c r="AC158" s="71">
        <f t="shared" si="35"/>
        <v>0</v>
      </c>
    </row>
    <row r="159" spans="1:30" ht="15.75" thickBot="1" x14ac:dyDescent="0.3">
      <c r="A159" s="225">
        <f t="shared" si="32"/>
        <v>155</v>
      </c>
      <c r="B159" s="18"/>
      <c r="C159" s="19"/>
      <c r="D159" s="20"/>
      <c r="E159" s="62">
        <v>0</v>
      </c>
      <c r="F159" s="255">
        <v>0.255</v>
      </c>
      <c r="G159" s="8">
        <f t="shared" si="22"/>
        <v>0</v>
      </c>
      <c r="H159" s="8">
        <f t="shared" si="23"/>
        <v>0</v>
      </c>
      <c r="I159" s="8">
        <f t="shared" si="24"/>
        <v>0</v>
      </c>
      <c r="J159" s="8">
        <f t="shared" si="25"/>
        <v>0</v>
      </c>
      <c r="K159" s="8">
        <f t="shared" si="26"/>
        <v>0</v>
      </c>
      <c r="L159" s="8">
        <f t="shared" si="27"/>
        <v>0</v>
      </c>
      <c r="M159" s="14">
        <f t="shared" si="33"/>
        <v>0</v>
      </c>
      <c r="N159" s="45"/>
      <c r="O159" s="228" t="str">
        <f>IF(AND(E159&gt;0,N159&gt;0),IF(E159&gt;0,VLOOKUP(N159,Tilinumerot!$A$3:$C$54,3,FALSE),"Ei tilinroa"),"-")</f>
        <v>-</v>
      </c>
      <c r="P159" s="62"/>
      <c r="Q159" s="62"/>
      <c r="R159" s="62"/>
      <c r="S159" s="62"/>
      <c r="T159" s="62"/>
      <c r="U159" s="62"/>
      <c r="V159" s="62"/>
      <c r="W159" s="62"/>
      <c r="X159" s="62"/>
      <c r="Y159" s="62"/>
      <c r="Z159" s="63"/>
      <c r="AA159" s="63"/>
      <c r="AB159" s="15">
        <f t="shared" si="34"/>
        <v>0</v>
      </c>
      <c r="AC159" s="71">
        <f t="shared" si="35"/>
        <v>0</v>
      </c>
    </row>
    <row r="160" spans="1:30" ht="15.75" thickBot="1" x14ac:dyDescent="0.3">
      <c r="A160" s="225">
        <f t="shared" si="32"/>
        <v>156</v>
      </c>
      <c r="B160" s="18"/>
      <c r="C160" s="19"/>
      <c r="D160" s="20"/>
      <c r="E160" s="62">
        <v>0</v>
      </c>
      <c r="F160" s="255">
        <v>0.255</v>
      </c>
      <c r="G160" s="8">
        <f t="shared" si="22"/>
        <v>0</v>
      </c>
      <c r="H160" s="8">
        <f t="shared" si="23"/>
        <v>0</v>
      </c>
      <c r="I160" s="8">
        <f t="shared" si="24"/>
        <v>0</v>
      </c>
      <c r="J160" s="8">
        <f t="shared" si="25"/>
        <v>0</v>
      </c>
      <c r="K160" s="8">
        <f t="shared" si="26"/>
        <v>0</v>
      </c>
      <c r="L160" s="8">
        <f t="shared" si="27"/>
        <v>0</v>
      </c>
      <c r="M160" s="14">
        <f t="shared" si="33"/>
        <v>0</v>
      </c>
      <c r="N160" s="45"/>
      <c r="O160" s="228" t="str">
        <f>IF(AND(E160&gt;0,N160&gt;0),IF(E160&gt;0,VLOOKUP(N160,Tilinumerot!$A$3:$C$54,3,FALSE),"Ei tilinroa"),"-")</f>
        <v>-</v>
      </c>
      <c r="P160" s="62"/>
      <c r="Q160" s="62"/>
      <c r="R160" s="62"/>
      <c r="S160" s="62"/>
      <c r="T160" s="62"/>
      <c r="U160" s="62"/>
      <c r="V160" s="62"/>
      <c r="W160" s="62"/>
      <c r="X160" s="62"/>
      <c r="Y160" s="62"/>
      <c r="Z160" s="63"/>
      <c r="AA160" s="63"/>
      <c r="AB160" s="15">
        <f t="shared" si="34"/>
        <v>0</v>
      </c>
      <c r="AC160" s="71">
        <f t="shared" si="35"/>
        <v>0</v>
      </c>
    </row>
    <row r="161" spans="1:29" ht="15.75" thickBot="1" x14ac:dyDescent="0.3">
      <c r="A161" s="225">
        <f t="shared" si="32"/>
        <v>157</v>
      </c>
      <c r="B161" s="18"/>
      <c r="C161" s="19"/>
      <c r="D161" s="20"/>
      <c r="E161" s="62">
        <v>0</v>
      </c>
      <c r="F161" s="255">
        <v>0.255</v>
      </c>
      <c r="G161" s="8">
        <f t="shared" si="22"/>
        <v>0</v>
      </c>
      <c r="H161" s="8">
        <f t="shared" si="23"/>
        <v>0</v>
      </c>
      <c r="I161" s="8">
        <f t="shared" si="24"/>
        <v>0</v>
      </c>
      <c r="J161" s="8">
        <f t="shared" si="25"/>
        <v>0</v>
      </c>
      <c r="K161" s="8">
        <f t="shared" si="26"/>
        <v>0</v>
      </c>
      <c r="L161" s="8">
        <f t="shared" si="27"/>
        <v>0</v>
      </c>
      <c r="M161" s="14">
        <f t="shared" si="33"/>
        <v>0</v>
      </c>
      <c r="N161" s="45"/>
      <c r="O161" s="228" t="str">
        <f>IF(AND(E161&gt;0,N161&gt;0),IF(E161&gt;0,VLOOKUP(N161,Tilinumerot!$A$3:$C$54,3,FALSE),"Ei tilinroa"),"-")</f>
        <v>-</v>
      </c>
      <c r="P161" s="62"/>
      <c r="Q161" s="62"/>
      <c r="R161" s="62"/>
      <c r="S161" s="62"/>
      <c r="T161" s="62"/>
      <c r="U161" s="62"/>
      <c r="V161" s="62"/>
      <c r="W161" s="62"/>
      <c r="X161" s="62"/>
      <c r="Y161" s="62"/>
      <c r="Z161" s="63"/>
      <c r="AA161" s="63"/>
      <c r="AB161" s="15">
        <f t="shared" si="34"/>
        <v>0</v>
      </c>
      <c r="AC161" s="71">
        <f t="shared" si="35"/>
        <v>0</v>
      </c>
    </row>
    <row r="162" spans="1:29" ht="15.75" thickBot="1" x14ac:dyDescent="0.3">
      <c r="A162" s="225">
        <f t="shared" si="32"/>
        <v>158</v>
      </c>
      <c r="B162" s="18"/>
      <c r="C162" s="19"/>
      <c r="D162" s="20"/>
      <c r="E162" s="62">
        <v>0</v>
      </c>
      <c r="F162" s="255">
        <v>0.255</v>
      </c>
      <c r="G162" s="8">
        <f t="shared" si="22"/>
        <v>0</v>
      </c>
      <c r="H162" s="8">
        <f t="shared" si="23"/>
        <v>0</v>
      </c>
      <c r="I162" s="8">
        <f t="shared" si="24"/>
        <v>0</v>
      </c>
      <c r="J162" s="8">
        <f t="shared" si="25"/>
        <v>0</v>
      </c>
      <c r="K162" s="8">
        <f t="shared" si="26"/>
        <v>0</v>
      </c>
      <c r="L162" s="8">
        <f t="shared" si="27"/>
        <v>0</v>
      </c>
      <c r="M162" s="14">
        <f t="shared" si="33"/>
        <v>0</v>
      </c>
      <c r="N162" s="45"/>
      <c r="O162" s="228" t="str">
        <f>IF(AND(E162&gt;0,N162&gt;0),IF(E162&gt;0,VLOOKUP(N162,Tilinumerot!$A$3:$C$54,3,FALSE),"Ei tilinroa"),"-")</f>
        <v>-</v>
      </c>
      <c r="P162" s="62"/>
      <c r="Q162" s="62"/>
      <c r="R162" s="62"/>
      <c r="S162" s="62"/>
      <c r="T162" s="62"/>
      <c r="U162" s="62"/>
      <c r="V162" s="62"/>
      <c r="W162" s="62"/>
      <c r="X162" s="62"/>
      <c r="Y162" s="62"/>
      <c r="Z162" s="63"/>
      <c r="AA162" s="63"/>
      <c r="AB162" s="15">
        <f t="shared" si="34"/>
        <v>0</v>
      </c>
      <c r="AC162" s="71">
        <f t="shared" si="35"/>
        <v>0</v>
      </c>
    </row>
    <row r="163" spans="1:29" ht="15.75" thickBot="1" x14ac:dyDescent="0.3">
      <c r="A163" s="225">
        <f t="shared" si="32"/>
        <v>159</v>
      </c>
      <c r="B163" s="18"/>
      <c r="C163" s="19"/>
      <c r="D163" s="20"/>
      <c r="E163" s="62">
        <v>0</v>
      </c>
      <c r="F163" s="255">
        <v>0.255</v>
      </c>
      <c r="G163" s="8">
        <f t="shared" si="22"/>
        <v>0</v>
      </c>
      <c r="H163" s="8">
        <f t="shared" si="23"/>
        <v>0</v>
      </c>
      <c r="I163" s="8">
        <f t="shared" si="24"/>
        <v>0</v>
      </c>
      <c r="J163" s="8">
        <f t="shared" si="25"/>
        <v>0</v>
      </c>
      <c r="K163" s="8">
        <f t="shared" si="26"/>
        <v>0</v>
      </c>
      <c r="L163" s="8">
        <f t="shared" si="27"/>
        <v>0</v>
      </c>
      <c r="M163" s="14">
        <f t="shared" si="33"/>
        <v>0</v>
      </c>
      <c r="N163" s="45"/>
      <c r="O163" s="228" t="str">
        <f>IF(AND(E163&gt;0,N163&gt;0),IF(E163&gt;0,VLOOKUP(N163,Tilinumerot!$A$3:$C$54,3,FALSE),"Ei tilinroa"),"-")</f>
        <v>-</v>
      </c>
      <c r="P163" s="62"/>
      <c r="Q163" s="62"/>
      <c r="R163" s="62"/>
      <c r="S163" s="62"/>
      <c r="T163" s="62"/>
      <c r="U163" s="62"/>
      <c r="V163" s="62"/>
      <c r="W163" s="62"/>
      <c r="X163" s="62"/>
      <c r="Y163" s="62"/>
      <c r="Z163" s="63"/>
      <c r="AA163" s="63"/>
      <c r="AB163" s="15">
        <f t="shared" si="34"/>
        <v>0</v>
      </c>
      <c r="AC163" s="71">
        <f t="shared" si="35"/>
        <v>0</v>
      </c>
    </row>
    <row r="164" spans="1:29" ht="15.75" thickBot="1" x14ac:dyDescent="0.3">
      <c r="A164" s="225">
        <f t="shared" si="32"/>
        <v>160</v>
      </c>
      <c r="B164" s="18"/>
      <c r="C164" s="19"/>
      <c r="D164" s="20"/>
      <c r="E164" s="62">
        <v>0</v>
      </c>
      <c r="F164" s="255">
        <v>0.255</v>
      </c>
      <c r="G164" s="8">
        <f t="shared" si="22"/>
        <v>0</v>
      </c>
      <c r="H164" s="8">
        <f t="shared" si="23"/>
        <v>0</v>
      </c>
      <c r="I164" s="8">
        <f t="shared" si="24"/>
        <v>0</v>
      </c>
      <c r="J164" s="8">
        <f t="shared" si="25"/>
        <v>0</v>
      </c>
      <c r="K164" s="8">
        <f t="shared" si="26"/>
        <v>0</v>
      </c>
      <c r="L164" s="8">
        <f t="shared" si="27"/>
        <v>0</v>
      </c>
      <c r="M164" s="14">
        <f t="shared" si="33"/>
        <v>0</v>
      </c>
      <c r="N164" s="45"/>
      <c r="O164" s="228" t="str">
        <f>IF(AND(E164&gt;0,N164&gt;0),IF(E164&gt;0,VLOOKUP(N164,Tilinumerot!$A$3:$C$54,3,FALSE),"Ei tilinroa"),"-")</f>
        <v>-</v>
      </c>
      <c r="P164" s="62"/>
      <c r="Q164" s="62"/>
      <c r="R164" s="62"/>
      <c r="S164" s="62"/>
      <c r="T164" s="62"/>
      <c r="U164" s="62"/>
      <c r="V164" s="62"/>
      <c r="W164" s="62"/>
      <c r="X164" s="62"/>
      <c r="Y164" s="62"/>
      <c r="Z164" s="63"/>
      <c r="AA164" s="63"/>
      <c r="AB164" s="15">
        <f t="shared" si="34"/>
        <v>0</v>
      </c>
      <c r="AC164" s="71">
        <f t="shared" si="35"/>
        <v>0</v>
      </c>
    </row>
    <row r="165" spans="1:29" ht="15.75" thickBot="1" x14ac:dyDescent="0.3">
      <c r="A165" s="225">
        <f t="shared" si="32"/>
        <v>161</v>
      </c>
      <c r="B165" s="18"/>
      <c r="C165" s="19"/>
      <c r="D165" s="20"/>
      <c r="E165" s="62">
        <v>0</v>
      </c>
      <c r="F165" s="255">
        <v>0.255</v>
      </c>
      <c r="G165" s="8">
        <f t="shared" si="22"/>
        <v>0</v>
      </c>
      <c r="H165" s="8">
        <f t="shared" si="23"/>
        <v>0</v>
      </c>
      <c r="I165" s="8">
        <f t="shared" si="24"/>
        <v>0</v>
      </c>
      <c r="J165" s="8">
        <f t="shared" si="25"/>
        <v>0</v>
      </c>
      <c r="K165" s="8">
        <f t="shared" si="26"/>
        <v>0</v>
      </c>
      <c r="L165" s="8">
        <f t="shared" si="27"/>
        <v>0</v>
      </c>
      <c r="M165" s="14">
        <f t="shared" si="33"/>
        <v>0</v>
      </c>
      <c r="N165" s="45"/>
      <c r="O165" s="228" t="str">
        <f>IF(AND(E165&gt;0,N165&gt;0),IF(E165&gt;0,VLOOKUP(N165,Tilinumerot!$A$3:$C$54,3,FALSE),"Ei tilinroa"),"-")</f>
        <v>-</v>
      </c>
      <c r="P165" s="62"/>
      <c r="Q165" s="62"/>
      <c r="R165" s="62"/>
      <c r="S165" s="62"/>
      <c r="T165" s="62"/>
      <c r="U165" s="62"/>
      <c r="V165" s="62"/>
      <c r="W165" s="62"/>
      <c r="X165" s="62"/>
      <c r="Y165" s="62"/>
      <c r="Z165" s="63"/>
      <c r="AA165" s="63"/>
      <c r="AB165" s="15">
        <f t="shared" si="34"/>
        <v>0</v>
      </c>
      <c r="AC165" s="71">
        <f t="shared" si="35"/>
        <v>0</v>
      </c>
    </row>
    <row r="166" spans="1:29" ht="15.75" thickBot="1" x14ac:dyDescent="0.3">
      <c r="A166" s="225">
        <f t="shared" si="32"/>
        <v>162</v>
      </c>
      <c r="B166" s="18"/>
      <c r="C166" s="19"/>
      <c r="D166" s="20"/>
      <c r="E166" s="62">
        <v>0</v>
      </c>
      <c r="F166" s="255">
        <v>0.255</v>
      </c>
      <c r="G166" s="8">
        <f t="shared" si="22"/>
        <v>0</v>
      </c>
      <c r="H166" s="8">
        <f t="shared" si="23"/>
        <v>0</v>
      </c>
      <c r="I166" s="8">
        <f t="shared" si="24"/>
        <v>0</v>
      </c>
      <c r="J166" s="8">
        <f t="shared" si="25"/>
        <v>0</v>
      </c>
      <c r="K166" s="8">
        <f t="shared" si="26"/>
        <v>0</v>
      </c>
      <c r="L166" s="8">
        <f t="shared" si="27"/>
        <v>0</v>
      </c>
      <c r="M166" s="14">
        <f t="shared" si="33"/>
        <v>0</v>
      </c>
      <c r="N166" s="45"/>
      <c r="O166" s="228" t="str">
        <f>IF(AND(E166&gt;0,N166&gt;0),IF(E166&gt;0,VLOOKUP(N166,Tilinumerot!$A$3:$C$54,3,FALSE),"Ei tilinroa"),"-")</f>
        <v>-</v>
      </c>
      <c r="P166" s="62"/>
      <c r="Q166" s="62"/>
      <c r="R166" s="62"/>
      <c r="S166" s="62"/>
      <c r="T166" s="62"/>
      <c r="U166" s="62"/>
      <c r="V166" s="62"/>
      <c r="W166" s="62"/>
      <c r="X166" s="62"/>
      <c r="Y166" s="62"/>
      <c r="Z166" s="63"/>
      <c r="AA166" s="63"/>
      <c r="AB166" s="15">
        <f t="shared" si="34"/>
        <v>0</v>
      </c>
      <c r="AC166" s="71">
        <f t="shared" si="35"/>
        <v>0</v>
      </c>
    </row>
    <row r="167" spans="1:29" ht="15.75" thickBot="1" x14ac:dyDescent="0.3">
      <c r="A167" s="225">
        <f t="shared" si="32"/>
        <v>163</v>
      </c>
      <c r="B167" s="18"/>
      <c r="C167" s="19"/>
      <c r="D167" s="20"/>
      <c r="E167" s="62">
        <v>0</v>
      </c>
      <c r="F167" s="255">
        <v>0.255</v>
      </c>
      <c r="G167" s="8">
        <f t="shared" si="22"/>
        <v>0</v>
      </c>
      <c r="H167" s="8">
        <f t="shared" si="23"/>
        <v>0</v>
      </c>
      <c r="I167" s="8">
        <f t="shared" si="24"/>
        <v>0</v>
      </c>
      <c r="J167" s="8">
        <f t="shared" si="25"/>
        <v>0</v>
      </c>
      <c r="K167" s="8">
        <f t="shared" si="26"/>
        <v>0</v>
      </c>
      <c r="L167" s="8">
        <f t="shared" si="27"/>
        <v>0</v>
      </c>
      <c r="M167" s="14">
        <f t="shared" si="33"/>
        <v>0</v>
      </c>
      <c r="N167" s="45"/>
      <c r="O167" s="228" t="str">
        <f>IF(AND(E167&gt;0,N167&gt;0),IF(E167&gt;0,VLOOKUP(N167,Tilinumerot!$A$3:$C$54,3,FALSE),"Ei tilinroa"),"-")</f>
        <v>-</v>
      </c>
      <c r="P167" s="62"/>
      <c r="Q167" s="62"/>
      <c r="R167" s="62"/>
      <c r="S167" s="62"/>
      <c r="T167" s="62"/>
      <c r="U167" s="62"/>
      <c r="V167" s="62"/>
      <c r="W167" s="62"/>
      <c r="X167" s="62"/>
      <c r="Y167" s="62"/>
      <c r="Z167" s="63"/>
      <c r="AA167" s="63"/>
      <c r="AB167" s="15">
        <f t="shared" si="34"/>
        <v>0</v>
      </c>
      <c r="AC167" s="71">
        <f t="shared" si="35"/>
        <v>0</v>
      </c>
    </row>
    <row r="168" spans="1:29" ht="15.75" thickBot="1" x14ac:dyDescent="0.3">
      <c r="A168" s="225">
        <f t="shared" si="32"/>
        <v>164</v>
      </c>
      <c r="B168" s="18"/>
      <c r="C168" s="19"/>
      <c r="D168" s="20"/>
      <c r="E168" s="62">
        <v>0</v>
      </c>
      <c r="F168" s="255">
        <v>0.255</v>
      </c>
      <c r="G168" s="8">
        <f t="shared" si="22"/>
        <v>0</v>
      </c>
      <c r="H168" s="8">
        <f t="shared" si="23"/>
        <v>0</v>
      </c>
      <c r="I168" s="8">
        <f t="shared" si="24"/>
        <v>0</v>
      </c>
      <c r="J168" s="8">
        <f t="shared" si="25"/>
        <v>0</v>
      </c>
      <c r="K168" s="8">
        <f t="shared" si="26"/>
        <v>0</v>
      </c>
      <c r="L168" s="8">
        <f t="shared" si="27"/>
        <v>0</v>
      </c>
      <c r="M168" s="14">
        <f t="shared" si="33"/>
        <v>0</v>
      </c>
      <c r="N168" s="45"/>
      <c r="O168" s="228" t="str">
        <f>IF(AND(E168&gt;0,N168&gt;0),IF(E168&gt;0,VLOOKUP(N168,Tilinumerot!$A$3:$C$54,3,FALSE),"Ei tilinroa"),"-")</f>
        <v>-</v>
      </c>
      <c r="P168" s="62"/>
      <c r="Q168" s="62"/>
      <c r="R168" s="62"/>
      <c r="S168" s="62"/>
      <c r="T168" s="62"/>
      <c r="U168" s="62"/>
      <c r="V168" s="62"/>
      <c r="W168" s="62"/>
      <c r="X168" s="62"/>
      <c r="Y168" s="62"/>
      <c r="Z168" s="63"/>
      <c r="AA168" s="63"/>
      <c r="AB168" s="15">
        <f t="shared" si="34"/>
        <v>0</v>
      </c>
      <c r="AC168" s="71">
        <f t="shared" si="35"/>
        <v>0</v>
      </c>
    </row>
    <row r="169" spans="1:29" ht="15.75" thickBot="1" x14ac:dyDescent="0.3">
      <c r="A169" s="225">
        <f t="shared" si="32"/>
        <v>165</v>
      </c>
      <c r="B169" s="18"/>
      <c r="C169" s="19"/>
      <c r="D169" s="20"/>
      <c r="E169" s="62">
        <v>0</v>
      </c>
      <c r="F169" s="255">
        <v>0.255</v>
      </c>
      <c r="G169" s="8">
        <f t="shared" si="22"/>
        <v>0</v>
      </c>
      <c r="H169" s="8">
        <f t="shared" si="23"/>
        <v>0</v>
      </c>
      <c r="I169" s="8">
        <f t="shared" si="24"/>
        <v>0</v>
      </c>
      <c r="J169" s="8">
        <f t="shared" si="25"/>
        <v>0</v>
      </c>
      <c r="K169" s="8">
        <f t="shared" si="26"/>
        <v>0</v>
      </c>
      <c r="L169" s="8">
        <f t="shared" si="27"/>
        <v>0</v>
      </c>
      <c r="M169" s="14">
        <f t="shared" si="33"/>
        <v>0</v>
      </c>
      <c r="N169" s="45"/>
      <c r="O169" s="228" t="str">
        <f>IF(AND(E169&gt;0,N169&gt;0),IF(E169&gt;0,VLOOKUP(N169,Tilinumerot!$A$3:$C$54,3,FALSE),"Ei tilinroa"),"-")</f>
        <v>-</v>
      </c>
      <c r="P169" s="62"/>
      <c r="Q169" s="62"/>
      <c r="R169" s="62"/>
      <c r="S169" s="62"/>
      <c r="T169" s="62"/>
      <c r="U169" s="62"/>
      <c r="V169" s="62"/>
      <c r="W169" s="62"/>
      <c r="X169" s="62"/>
      <c r="Y169" s="62"/>
      <c r="Z169" s="63"/>
      <c r="AA169" s="63"/>
      <c r="AB169" s="15">
        <f t="shared" si="34"/>
        <v>0</v>
      </c>
      <c r="AC169" s="71">
        <f t="shared" si="35"/>
        <v>0</v>
      </c>
    </row>
    <row r="170" spans="1:29" ht="15.75" thickBot="1" x14ac:dyDescent="0.3">
      <c r="A170" s="225">
        <f t="shared" si="32"/>
        <v>166</v>
      </c>
      <c r="B170" s="18"/>
      <c r="C170" s="19"/>
      <c r="D170" s="20"/>
      <c r="E170" s="62">
        <v>0</v>
      </c>
      <c r="F170" s="255">
        <v>0.255</v>
      </c>
      <c r="G170" s="8">
        <f t="shared" si="22"/>
        <v>0</v>
      </c>
      <c r="H170" s="8">
        <f t="shared" si="23"/>
        <v>0</v>
      </c>
      <c r="I170" s="8">
        <f t="shared" si="24"/>
        <v>0</v>
      </c>
      <c r="J170" s="8">
        <f t="shared" si="25"/>
        <v>0</v>
      </c>
      <c r="K170" s="8">
        <f t="shared" si="26"/>
        <v>0</v>
      </c>
      <c r="L170" s="8">
        <f t="shared" si="27"/>
        <v>0</v>
      </c>
      <c r="M170" s="14">
        <f t="shared" si="33"/>
        <v>0</v>
      </c>
      <c r="N170" s="45"/>
      <c r="O170" s="228" t="str">
        <f>IF(AND(E170&gt;0,N170&gt;0),IF(E170&gt;0,VLOOKUP(N170,Tilinumerot!$A$3:$C$54,3,FALSE),"Ei tilinroa"),"-")</f>
        <v>-</v>
      </c>
      <c r="P170" s="62"/>
      <c r="Q170" s="62"/>
      <c r="R170" s="62"/>
      <c r="S170" s="62"/>
      <c r="T170" s="62"/>
      <c r="U170" s="62"/>
      <c r="V170" s="62"/>
      <c r="W170" s="62"/>
      <c r="X170" s="62"/>
      <c r="Y170" s="62"/>
      <c r="Z170" s="63"/>
      <c r="AA170" s="63"/>
      <c r="AB170" s="15">
        <f t="shared" si="34"/>
        <v>0</v>
      </c>
      <c r="AC170" s="71">
        <f t="shared" si="35"/>
        <v>0</v>
      </c>
    </row>
    <row r="171" spans="1:29" ht="15.75" thickBot="1" x14ac:dyDescent="0.3">
      <c r="A171" s="225">
        <f t="shared" si="32"/>
        <v>167</v>
      </c>
      <c r="B171" s="18"/>
      <c r="C171" s="19"/>
      <c r="D171" s="20"/>
      <c r="E171" s="62">
        <v>0</v>
      </c>
      <c r="F171" s="255">
        <v>0.255</v>
      </c>
      <c r="G171" s="8">
        <f t="shared" si="22"/>
        <v>0</v>
      </c>
      <c r="H171" s="8">
        <f t="shared" si="23"/>
        <v>0</v>
      </c>
      <c r="I171" s="8">
        <f t="shared" si="24"/>
        <v>0</v>
      </c>
      <c r="J171" s="8">
        <f t="shared" si="25"/>
        <v>0</v>
      </c>
      <c r="K171" s="8">
        <f t="shared" si="26"/>
        <v>0</v>
      </c>
      <c r="L171" s="8">
        <f t="shared" si="27"/>
        <v>0</v>
      </c>
      <c r="M171" s="14">
        <f t="shared" si="33"/>
        <v>0</v>
      </c>
      <c r="N171" s="45"/>
      <c r="O171" s="228" t="str">
        <f>IF(AND(E171&gt;0,N171&gt;0),IF(E171&gt;0,VLOOKUP(N171,Tilinumerot!$A$3:$C$54,3,FALSE),"Ei tilinroa"),"-")</f>
        <v>-</v>
      </c>
      <c r="P171" s="62"/>
      <c r="Q171" s="62"/>
      <c r="R171" s="62"/>
      <c r="S171" s="62"/>
      <c r="T171" s="62"/>
      <c r="U171" s="62"/>
      <c r="V171" s="62"/>
      <c r="W171" s="62"/>
      <c r="X171" s="62"/>
      <c r="Y171" s="62"/>
      <c r="Z171" s="63"/>
      <c r="AA171" s="63"/>
      <c r="AB171" s="15">
        <f t="shared" si="34"/>
        <v>0</v>
      </c>
      <c r="AC171" s="71">
        <f t="shared" si="35"/>
        <v>0</v>
      </c>
    </row>
    <row r="172" spans="1:29" ht="15.75" thickBot="1" x14ac:dyDescent="0.3">
      <c r="A172" s="225">
        <f t="shared" si="32"/>
        <v>168</v>
      </c>
      <c r="B172" s="18"/>
      <c r="C172" s="19"/>
      <c r="D172" s="20"/>
      <c r="E172" s="62">
        <v>0</v>
      </c>
      <c r="F172" s="255">
        <v>0.255</v>
      </c>
      <c r="G172" s="8">
        <f t="shared" si="22"/>
        <v>0</v>
      </c>
      <c r="H172" s="8">
        <f t="shared" si="23"/>
        <v>0</v>
      </c>
      <c r="I172" s="8">
        <f t="shared" si="24"/>
        <v>0</v>
      </c>
      <c r="J172" s="8">
        <f t="shared" si="25"/>
        <v>0</v>
      </c>
      <c r="K172" s="8">
        <f t="shared" si="26"/>
        <v>0</v>
      </c>
      <c r="L172" s="8">
        <f t="shared" si="27"/>
        <v>0</v>
      </c>
      <c r="M172" s="14">
        <f t="shared" si="33"/>
        <v>0</v>
      </c>
      <c r="N172" s="45"/>
      <c r="O172" s="228" t="str">
        <f>IF(AND(E172&gt;0,N172&gt;0),IF(E172&gt;0,VLOOKUP(N172,Tilinumerot!$A$3:$C$54,3,FALSE),"Ei tilinroa"),"-")</f>
        <v>-</v>
      </c>
      <c r="P172" s="62"/>
      <c r="Q172" s="62"/>
      <c r="R172" s="62"/>
      <c r="S172" s="62"/>
      <c r="T172" s="62"/>
      <c r="U172" s="62"/>
      <c r="V172" s="62"/>
      <c r="W172" s="62"/>
      <c r="X172" s="62"/>
      <c r="Y172" s="62"/>
      <c r="Z172" s="63"/>
      <c r="AA172" s="63"/>
      <c r="AB172" s="15">
        <f t="shared" si="34"/>
        <v>0</v>
      </c>
      <c r="AC172" s="71">
        <f t="shared" si="35"/>
        <v>0</v>
      </c>
    </row>
    <row r="173" spans="1:29" ht="15.75" thickBot="1" x14ac:dyDescent="0.3">
      <c r="A173" s="225">
        <f t="shared" si="32"/>
        <v>169</v>
      </c>
      <c r="B173" s="18"/>
      <c r="C173" s="19"/>
      <c r="D173" s="20"/>
      <c r="E173" s="62">
        <v>0</v>
      </c>
      <c r="F173" s="255">
        <v>0.255</v>
      </c>
      <c r="G173" s="8">
        <f t="shared" si="22"/>
        <v>0</v>
      </c>
      <c r="H173" s="8">
        <f t="shared" si="23"/>
        <v>0</v>
      </c>
      <c r="I173" s="8">
        <f t="shared" si="24"/>
        <v>0</v>
      </c>
      <c r="J173" s="8">
        <f t="shared" si="25"/>
        <v>0</v>
      </c>
      <c r="K173" s="8">
        <f t="shared" si="26"/>
        <v>0</v>
      </c>
      <c r="L173" s="8">
        <f t="shared" si="27"/>
        <v>0</v>
      </c>
      <c r="M173" s="14">
        <f t="shared" si="33"/>
        <v>0</v>
      </c>
      <c r="N173" s="45"/>
      <c r="O173" s="228" t="str">
        <f>IF(AND(E173&gt;0,N173&gt;0),IF(E173&gt;0,VLOOKUP(N173,Tilinumerot!$A$3:$C$54,3,FALSE),"Ei tilinroa"),"-")</f>
        <v>-</v>
      </c>
      <c r="P173" s="62"/>
      <c r="Q173" s="62"/>
      <c r="R173" s="62"/>
      <c r="S173" s="62"/>
      <c r="T173" s="62"/>
      <c r="U173" s="62"/>
      <c r="V173" s="62"/>
      <c r="W173" s="62"/>
      <c r="X173" s="62"/>
      <c r="Y173" s="62"/>
      <c r="Z173" s="63"/>
      <c r="AA173" s="63"/>
      <c r="AB173" s="15">
        <f t="shared" si="34"/>
        <v>0</v>
      </c>
      <c r="AC173" s="71">
        <f t="shared" si="35"/>
        <v>0</v>
      </c>
    </row>
    <row r="174" spans="1:29" ht="15.75" thickBot="1" x14ac:dyDescent="0.3">
      <c r="A174" s="225">
        <f t="shared" si="32"/>
        <v>170</v>
      </c>
      <c r="B174" s="18"/>
      <c r="C174" s="19"/>
      <c r="D174" s="20"/>
      <c r="E174" s="62">
        <v>0</v>
      </c>
      <c r="F174" s="255">
        <v>0.255</v>
      </c>
      <c r="G174" s="8">
        <f t="shared" si="22"/>
        <v>0</v>
      </c>
      <c r="H174" s="8">
        <f t="shared" si="23"/>
        <v>0</v>
      </c>
      <c r="I174" s="8">
        <f t="shared" si="24"/>
        <v>0</v>
      </c>
      <c r="J174" s="8">
        <f t="shared" si="25"/>
        <v>0</v>
      </c>
      <c r="K174" s="8">
        <f t="shared" si="26"/>
        <v>0</v>
      </c>
      <c r="L174" s="8">
        <f t="shared" si="27"/>
        <v>0</v>
      </c>
      <c r="M174" s="14">
        <f t="shared" si="33"/>
        <v>0</v>
      </c>
      <c r="N174" s="45"/>
      <c r="O174" s="228" t="str">
        <f>IF(AND(E174&gt;0,N174&gt;0),IF(E174&gt;0,VLOOKUP(N174,Tilinumerot!$A$3:$C$54,3,FALSE),"Ei tilinroa"),"-")</f>
        <v>-</v>
      </c>
      <c r="P174" s="62"/>
      <c r="Q174" s="62"/>
      <c r="R174" s="62"/>
      <c r="S174" s="62"/>
      <c r="T174" s="62"/>
      <c r="U174" s="62"/>
      <c r="V174" s="62"/>
      <c r="W174" s="62"/>
      <c r="X174" s="62"/>
      <c r="Y174" s="62"/>
      <c r="Z174" s="63"/>
      <c r="AA174" s="63"/>
      <c r="AB174" s="15">
        <f t="shared" si="34"/>
        <v>0</v>
      </c>
      <c r="AC174" s="71">
        <f t="shared" si="35"/>
        <v>0</v>
      </c>
    </row>
    <row r="175" spans="1:29" ht="15.75" thickBot="1" x14ac:dyDescent="0.3">
      <c r="A175" s="225">
        <f t="shared" si="32"/>
        <v>171</v>
      </c>
      <c r="B175" s="18"/>
      <c r="C175" s="19"/>
      <c r="D175" s="20"/>
      <c r="E175" s="62">
        <v>0</v>
      </c>
      <c r="F175" s="255">
        <v>0.255</v>
      </c>
      <c r="G175" s="8">
        <f t="shared" si="22"/>
        <v>0</v>
      </c>
      <c r="H175" s="8">
        <f t="shared" si="23"/>
        <v>0</v>
      </c>
      <c r="I175" s="8">
        <f t="shared" si="24"/>
        <v>0</v>
      </c>
      <c r="J175" s="8">
        <f t="shared" si="25"/>
        <v>0</v>
      </c>
      <c r="K175" s="8">
        <f t="shared" si="26"/>
        <v>0</v>
      </c>
      <c r="L175" s="8">
        <f t="shared" si="27"/>
        <v>0</v>
      </c>
      <c r="M175" s="14">
        <f t="shared" si="33"/>
        <v>0</v>
      </c>
      <c r="N175" s="45"/>
      <c r="O175" s="228" t="str">
        <f>IF(AND(E175&gt;0,N175&gt;0),IF(E175&gt;0,VLOOKUP(N175,Tilinumerot!$A$3:$C$54,3,FALSE),"Ei tilinroa"),"-")</f>
        <v>-</v>
      </c>
      <c r="P175" s="62"/>
      <c r="Q175" s="62"/>
      <c r="R175" s="62"/>
      <c r="S175" s="62"/>
      <c r="T175" s="62"/>
      <c r="U175" s="62"/>
      <c r="V175" s="62"/>
      <c r="W175" s="62"/>
      <c r="X175" s="62"/>
      <c r="Y175" s="62"/>
      <c r="Z175" s="63"/>
      <c r="AA175" s="63"/>
      <c r="AB175" s="15">
        <f t="shared" si="34"/>
        <v>0</v>
      </c>
      <c r="AC175" s="71">
        <f t="shared" si="35"/>
        <v>0</v>
      </c>
    </row>
    <row r="176" spans="1:29" ht="15.75" thickBot="1" x14ac:dyDescent="0.3">
      <c r="A176" s="225">
        <f t="shared" si="32"/>
        <v>172</v>
      </c>
      <c r="B176" s="18"/>
      <c r="C176" s="19"/>
      <c r="D176" s="20"/>
      <c r="E176" s="62">
        <v>0</v>
      </c>
      <c r="F176" s="255">
        <v>0.255</v>
      </c>
      <c r="G176" s="8">
        <f t="shared" si="22"/>
        <v>0</v>
      </c>
      <c r="H176" s="8">
        <f t="shared" si="23"/>
        <v>0</v>
      </c>
      <c r="I176" s="8">
        <f t="shared" si="24"/>
        <v>0</v>
      </c>
      <c r="J176" s="8">
        <f t="shared" si="25"/>
        <v>0</v>
      </c>
      <c r="K176" s="8">
        <f t="shared" si="26"/>
        <v>0</v>
      </c>
      <c r="L176" s="8">
        <f t="shared" si="27"/>
        <v>0</v>
      </c>
      <c r="M176" s="14">
        <f t="shared" si="33"/>
        <v>0</v>
      </c>
      <c r="N176" s="45"/>
      <c r="O176" s="228" t="str">
        <f>IF(AND(E176&gt;0,N176&gt;0),IF(E176&gt;0,VLOOKUP(N176,Tilinumerot!$A$3:$C$54,3,FALSE),"Ei tilinroa"),"-")</f>
        <v>-</v>
      </c>
      <c r="P176" s="62"/>
      <c r="Q176" s="62"/>
      <c r="R176" s="62"/>
      <c r="S176" s="62"/>
      <c r="T176" s="62"/>
      <c r="U176" s="62"/>
      <c r="V176" s="62"/>
      <c r="W176" s="62"/>
      <c r="X176" s="62"/>
      <c r="Y176" s="62"/>
      <c r="Z176" s="63"/>
      <c r="AA176" s="63"/>
      <c r="AB176" s="15">
        <f t="shared" si="34"/>
        <v>0</v>
      </c>
      <c r="AC176" s="71">
        <f t="shared" si="35"/>
        <v>0</v>
      </c>
    </row>
    <row r="177" spans="1:29" ht="15.75" thickBot="1" x14ac:dyDescent="0.3">
      <c r="A177" s="225">
        <f t="shared" si="32"/>
        <v>173</v>
      </c>
      <c r="B177" s="18"/>
      <c r="C177" s="19"/>
      <c r="D177" s="20"/>
      <c r="E177" s="62">
        <v>0</v>
      </c>
      <c r="F177" s="255">
        <v>0.255</v>
      </c>
      <c r="G177" s="8">
        <f t="shared" si="22"/>
        <v>0</v>
      </c>
      <c r="H177" s="8">
        <f t="shared" si="23"/>
        <v>0</v>
      </c>
      <c r="I177" s="8">
        <f t="shared" si="24"/>
        <v>0</v>
      </c>
      <c r="J177" s="8">
        <f t="shared" si="25"/>
        <v>0</v>
      </c>
      <c r="K177" s="8">
        <f t="shared" si="26"/>
        <v>0</v>
      </c>
      <c r="L177" s="8">
        <f t="shared" si="27"/>
        <v>0</v>
      </c>
      <c r="M177" s="14">
        <f t="shared" si="33"/>
        <v>0</v>
      </c>
      <c r="N177" s="45"/>
      <c r="O177" s="228" t="str">
        <f>IF(AND(E177&gt;0,N177&gt;0),IF(E177&gt;0,VLOOKUP(N177,Tilinumerot!$A$3:$C$54,3,FALSE),"Ei tilinroa"),"-")</f>
        <v>-</v>
      </c>
      <c r="P177" s="62"/>
      <c r="Q177" s="62"/>
      <c r="R177" s="62"/>
      <c r="S177" s="62"/>
      <c r="T177" s="62"/>
      <c r="U177" s="62"/>
      <c r="V177" s="62"/>
      <c r="W177" s="62"/>
      <c r="X177" s="62"/>
      <c r="Y177" s="62"/>
      <c r="Z177" s="63"/>
      <c r="AA177" s="63"/>
      <c r="AB177" s="15">
        <f t="shared" si="34"/>
        <v>0</v>
      </c>
      <c r="AC177" s="71">
        <f t="shared" si="35"/>
        <v>0</v>
      </c>
    </row>
    <row r="178" spans="1:29" ht="15.75" thickBot="1" x14ac:dyDescent="0.3">
      <c r="A178" s="225">
        <f t="shared" si="32"/>
        <v>174</v>
      </c>
      <c r="B178" s="18"/>
      <c r="C178" s="19"/>
      <c r="D178" s="20"/>
      <c r="E178" s="62">
        <v>0</v>
      </c>
      <c r="F178" s="255">
        <v>0.255</v>
      </c>
      <c r="G178" s="8">
        <f t="shared" si="22"/>
        <v>0</v>
      </c>
      <c r="H178" s="8">
        <f t="shared" si="23"/>
        <v>0</v>
      </c>
      <c r="I178" s="8">
        <f t="shared" si="24"/>
        <v>0</v>
      </c>
      <c r="J178" s="8">
        <f t="shared" si="25"/>
        <v>0</v>
      </c>
      <c r="K178" s="8">
        <f t="shared" si="26"/>
        <v>0</v>
      </c>
      <c r="L178" s="8">
        <f t="shared" si="27"/>
        <v>0</v>
      </c>
      <c r="M178" s="14">
        <f t="shared" si="33"/>
        <v>0</v>
      </c>
      <c r="N178" s="45"/>
      <c r="O178" s="228" t="str">
        <f>IF(AND(E178&gt;0,N178&gt;0),IF(E178&gt;0,VLOOKUP(N178,Tilinumerot!$A$3:$C$54,3,FALSE),"Ei tilinroa"),"-")</f>
        <v>-</v>
      </c>
      <c r="P178" s="62"/>
      <c r="Q178" s="62"/>
      <c r="R178" s="62"/>
      <c r="S178" s="62"/>
      <c r="T178" s="62"/>
      <c r="U178" s="62"/>
      <c r="V178" s="62"/>
      <c r="W178" s="62"/>
      <c r="X178" s="62"/>
      <c r="Y178" s="62"/>
      <c r="Z178" s="63"/>
      <c r="AA178" s="63"/>
      <c r="AB178" s="15">
        <f t="shared" si="34"/>
        <v>0</v>
      </c>
      <c r="AC178" s="71">
        <f t="shared" si="35"/>
        <v>0</v>
      </c>
    </row>
    <row r="179" spans="1:29" ht="15.75" thickBot="1" x14ac:dyDescent="0.3">
      <c r="A179" s="225">
        <f t="shared" si="32"/>
        <v>175</v>
      </c>
      <c r="B179" s="18"/>
      <c r="C179" s="19"/>
      <c r="D179" s="20"/>
      <c r="E179" s="62">
        <v>0</v>
      </c>
      <c r="F179" s="255">
        <v>0.255</v>
      </c>
      <c r="G179" s="8">
        <f t="shared" si="22"/>
        <v>0</v>
      </c>
      <c r="H179" s="8">
        <f t="shared" si="23"/>
        <v>0</v>
      </c>
      <c r="I179" s="8">
        <f t="shared" si="24"/>
        <v>0</v>
      </c>
      <c r="J179" s="8">
        <f t="shared" si="25"/>
        <v>0</v>
      </c>
      <c r="K179" s="8">
        <f t="shared" si="26"/>
        <v>0</v>
      </c>
      <c r="L179" s="8">
        <f t="shared" si="27"/>
        <v>0</v>
      </c>
      <c r="M179" s="14">
        <f t="shared" si="33"/>
        <v>0</v>
      </c>
      <c r="N179" s="45"/>
      <c r="O179" s="228" t="str">
        <f>IF(AND(E179&gt;0,N179&gt;0),IF(E179&gt;0,VLOOKUP(N179,Tilinumerot!$A$3:$C$54,3,FALSE),"Ei tilinroa"),"-")</f>
        <v>-</v>
      </c>
      <c r="P179" s="62"/>
      <c r="Q179" s="62"/>
      <c r="R179" s="62"/>
      <c r="S179" s="62"/>
      <c r="T179" s="62"/>
      <c r="U179" s="62"/>
      <c r="V179" s="62"/>
      <c r="W179" s="62"/>
      <c r="X179" s="62"/>
      <c r="Y179" s="62"/>
      <c r="Z179" s="63"/>
      <c r="AA179" s="63"/>
      <c r="AB179" s="15">
        <f t="shared" si="34"/>
        <v>0</v>
      </c>
      <c r="AC179" s="71">
        <f t="shared" si="35"/>
        <v>0</v>
      </c>
    </row>
    <row r="180" spans="1:29" ht="15.75" thickBot="1" x14ac:dyDescent="0.3">
      <c r="A180" s="225">
        <f t="shared" si="32"/>
        <v>176</v>
      </c>
      <c r="B180" s="18"/>
      <c r="C180" s="19"/>
      <c r="D180" s="20"/>
      <c r="E180" s="62">
        <v>0</v>
      </c>
      <c r="F180" s="255">
        <v>0.255</v>
      </c>
      <c r="G180" s="8">
        <f t="shared" si="22"/>
        <v>0</v>
      </c>
      <c r="H180" s="8">
        <f t="shared" si="23"/>
        <v>0</v>
      </c>
      <c r="I180" s="8">
        <f t="shared" si="24"/>
        <v>0</v>
      </c>
      <c r="J180" s="8">
        <f t="shared" si="25"/>
        <v>0</v>
      </c>
      <c r="K180" s="8">
        <f t="shared" si="26"/>
        <v>0</v>
      </c>
      <c r="L180" s="8">
        <f t="shared" si="27"/>
        <v>0</v>
      </c>
      <c r="M180" s="14">
        <f t="shared" si="33"/>
        <v>0</v>
      </c>
      <c r="N180" s="45"/>
      <c r="O180" s="228" t="str">
        <f>IF(AND(E180&gt;0,N180&gt;0),IF(E180&gt;0,VLOOKUP(N180,Tilinumerot!$A$3:$C$54,3,FALSE),"Ei tilinroa"),"-")</f>
        <v>-</v>
      </c>
      <c r="P180" s="62"/>
      <c r="Q180" s="62"/>
      <c r="R180" s="62"/>
      <c r="S180" s="62"/>
      <c r="T180" s="62"/>
      <c r="U180" s="62"/>
      <c r="V180" s="62"/>
      <c r="W180" s="62"/>
      <c r="X180" s="62"/>
      <c r="Y180" s="62"/>
      <c r="Z180" s="63"/>
      <c r="AA180" s="63"/>
      <c r="AB180" s="15">
        <f t="shared" si="34"/>
        <v>0</v>
      </c>
      <c r="AC180" s="71">
        <f t="shared" si="35"/>
        <v>0</v>
      </c>
    </row>
    <row r="181" spans="1:29" ht="15.75" thickBot="1" x14ac:dyDescent="0.3">
      <c r="A181" s="225">
        <f t="shared" si="32"/>
        <v>177</v>
      </c>
      <c r="B181" s="18"/>
      <c r="C181" s="19"/>
      <c r="D181" s="20"/>
      <c r="E181" s="62">
        <v>0</v>
      </c>
      <c r="F181" s="255">
        <v>0.255</v>
      </c>
      <c r="G181" s="8">
        <f t="shared" si="22"/>
        <v>0</v>
      </c>
      <c r="H181" s="8">
        <f t="shared" si="23"/>
        <v>0</v>
      </c>
      <c r="I181" s="8">
        <f t="shared" si="24"/>
        <v>0</v>
      </c>
      <c r="J181" s="8">
        <f t="shared" si="25"/>
        <v>0</v>
      </c>
      <c r="K181" s="8">
        <f t="shared" si="26"/>
        <v>0</v>
      </c>
      <c r="L181" s="8">
        <f t="shared" si="27"/>
        <v>0</v>
      </c>
      <c r="M181" s="14">
        <f t="shared" si="33"/>
        <v>0</v>
      </c>
      <c r="N181" s="45"/>
      <c r="O181" s="228" t="str">
        <f>IF(AND(E181&gt;0,N181&gt;0),IF(E181&gt;0,VLOOKUP(N181,Tilinumerot!$A$3:$C$54,3,FALSE),"Ei tilinroa"),"-")</f>
        <v>-</v>
      </c>
      <c r="P181" s="62"/>
      <c r="Q181" s="62"/>
      <c r="R181" s="62"/>
      <c r="S181" s="62"/>
      <c r="T181" s="62"/>
      <c r="U181" s="62"/>
      <c r="V181" s="62"/>
      <c r="W181" s="62"/>
      <c r="X181" s="62"/>
      <c r="Y181" s="62"/>
      <c r="Z181" s="63"/>
      <c r="AA181" s="63"/>
      <c r="AB181" s="15">
        <f t="shared" si="34"/>
        <v>0</v>
      </c>
      <c r="AC181" s="71">
        <f t="shared" si="35"/>
        <v>0</v>
      </c>
    </row>
    <row r="182" spans="1:29" ht="15.75" thickBot="1" x14ac:dyDescent="0.3">
      <c r="A182" s="225">
        <f t="shared" si="32"/>
        <v>178</v>
      </c>
      <c r="B182" s="18"/>
      <c r="C182" s="19"/>
      <c r="D182" s="20"/>
      <c r="E182" s="62">
        <v>0</v>
      </c>
      <c r="F182" s="255">
        <v>0.255</v>
      </c>
      <c r="G182" s="8">
        <f t="shared" si="22"/>
        <v>0</v>
      </c>
      <c r="H182" s="8">
        <f t="shared" si="23"/>
        <v>0</v>
      </c>
      <c r="I182" s="8">
        <f t="shared" si="24"/>
        <v>0</v>
      </c>
      <c r="J182" s="8">
        <f t="shared" si="25"/>
        <v>0</v>
      </c>
      <c r="K182" s="8">
        <f t="shared" si="26"/>
        <v>0</v>
      </c>
      <c r="L182" s="8">
        <f t="shared" si="27"/>
        <v>0</v>
      </c>
      <c r="M182" s="14">
        <f t="shared" si="33"/>
        <v>0</v>
      </c>
      <c r="N182" s="45"/>
      <c r="O182" s="228" t="str">
        <f>IF(AND(E182&gt;0,N182&gt;0),IF(E182&gt;0,VLOOKUP(N182,Tilinumerot!$A$3:$C$54,3,FALSE),"Ei tilinroa"),"-")</f>
        <v>-</v>
      </c>
      <c r="P182" s="62"/>
      <c r="Q182" s="62"/>
      <c r="R182" s="62"/>
      <c r="S182" s="62"/>
      <c r="T182" s="62"/>
      <c r="U182" s="62"/>
      <c r="V182" s="62"/>
      <c r="W182" s="62"/>
      <c r="X182" s="62"/>
      <c r="Y182" s="62"/>
      <c r="Z182" s="63"/>
      <c r="AA182" s="63"/>
      <c r="AB182" s="15">
        <f t="shared" si="34"/>
        <v>0</v>
      </c>
      <c r="AC182" s="71">
        <f t="shared" si="35"/>
        <v>0</v>
      </c>
    </row>
    <row r="183" spans="1:29" ht="15.75" thickBot="1" x14ac:dyDescent="0.3">
      <c r="A183" s="225">
        <f t="shared" si="32"/>
        <v>179</v>
      </c>
      <c r="B183" s="18"/>
      <c r="C183" s="19"/>
      <c r="D183" s="20"/>
      <c r="E183" s="62">
        <v>0</v>
      </c>
      <c r="F183" s="255">
        <v>0.255</v>
      </c>
      <c r="G183" s="8">
        <f t="shared" si="22"/>
        <v>0</v>
      </c>
      <c r="H183" s="8">
        <f t="shared" si="23"/>
        <v>0</v>
      </c>
      <c r="I183" s="8">
        <f t="shared" si="24"/>
        <v>0</v>
      </c>
      <c r="J183" s="8">
        <f t="shared" si="25"/>
        <v>0</v>
      </c>
      <c r="K183" s="8">
        <f t="shared" si="26"/>
        <v>0</v>
      </c>
      <c r="L183" s="8">
        <f t="shared" si="27"/>
        <v>0</v>
      </c>
      <c r="M183" s="14">
        <f t="shared" si="33"/>
        <v>0</v>
      </c>
      <c r="N183" s="45"/>
      <c r="O183" s="228" t="str">
        <f>IF(AND(E183&gt;0,N183&gt;0),IF(E183&gt;0,VLOOKUP(N183,Tilinumerot!$A$3:$C$54,3,FALSE),"Ei tilinroa"),"-")</f>
        <v>-</v>
      </c>
      <c r="P183" s="62"/>
      <c r="Q183" s="62"/>
      <c r="R183" s="62"/>
      <c r="S183" s="62"/>
      <c r="T183" s="62"/>
      <c r="U183" s="62"/>
      <c r="V183" s="62"/>
      <c r="W183" s="62"/>
      <c r="X183" s="62"/>
      <c r="Y183" s="62"/>
      <c r="Z183" s="63"/>
      <c r="AA183" s="63"/>
      <c r="AB183" s="15">
        <f t="shared" si="34"/>
        <v>0</v>
      </c>
      <c r="AC183" s="71">
        <f t="shared" si="35"/>
        <v>0</v>
      </c>
    </row>
    <row r="184" spans="1:29" ht="15.75" thickBot="1" x14ac:dyDescent="0.3">
      <c r="A184" s="225">
        <f t="shared" si="32"/>
        <v>180</v>
      </c>
      <c r="B184" s="18"/>
      <c r="C184" s="19"/>
      <c r="D184" s="20"/>
      <c r="E184" s="62">
        <v>0</v>
      </c>
      <c r="F184" s="255">
        <v>0.255</v>
      </c>
      <c r="G184" s="8">
        <f t="shared" si="22"/>
        <v>0</v>
      </c>
      <c r="H184" s="8">
        <f t="shared" si="23"/>
        <v>0</v>
      </c>
      <c r="I184" s="8">
        <f t="shared" si="24"/>
        <v>0</v>
      </c>
      <c r="J184" s="8">
        <f t="shared" si="25"/>
        <v>0</v>
      </c>
      <c r="K184" s="8">
        <f t="shared" si="26"/>
        <v>0</v>
      </c>
      <c r="L184" s="8">
        <f t="shared" si="27"/>
        <v>0</v>
      </c>
      <c r="M184" s="14">
        <f t="shared" si="33"/>
        <v>0</v>
      </c>
      <c r="N184" s="45"/>
      <c r="O184" s="228" t="str">
        <f>IF(AND(E184&gt;0,N184&gt;0),IF(E184&gt;0,VLOOKUP(N184,Tilinumerot!$A$3:$C$54,3,FALSE),"Ei tilinroa"),"-")</f>
        <v>-</v>
      </c>
      <c r="P184" s="62"/>
      <c r="Q184" s="62"/>
      <c r="R184" s="62"/>
      <c r="S184" s="62"/>
      <c r="T184" s="62"/>
      <c r="U184" s="62"/>
      <c r="V184" s="62"/>
      <c r="W184" s="62"/>
      <c r="X184" s="62"/>
      <c r="Y184" s="62"/>
      <c r="Z184" s="63"/>
      <c r="AA184" s="63"/>
      <c r="AB184" s="15">
        <f t="shared" si="34"/>
        <v>0</v>
      </c>
      <c r="AC184" s="71">
        <f t="shared" si="35"/>
        <v>0</v>
      </c>
    </row>
    <row r="185" spans="1:29" ht="15.75" thickBot="1" x14ac:dyDescent="0.3">
      <c r="A185" s="225">
        <f t="shared" si="32"/>
        <v>181</v>
      </c>
      <c r="B185" s="18"/>
      <c r="C185" s="19"/>
      <c r="D185" s="20"/>
      <c r="E185" s="62">
        <v>0</v>
      </c>
      <c r="F185" s="255">
        <v>0.255</v>
      </c>
      <c r="G185" s="8">
        <f t="shared" si="22"/>
        <v>0</v>
      </c>
      <c r="H185" s="8">
        <f t="shared" si="23"/>
        <v>0</v>
      </c>
      <c r="I185" s="8">
        <f t="shared" si="24"/>
        <v>0</v>
      </c>
      <c r="J185" s="8">
        <f t="shared" si="25"/>
        <v>0</v>
      </c>
      <c r="K185" s="8">
        <f t="shared" si="26"/>
        <v>0</v>
      </c>
      <c r="L185" s="8">
        <f t="shared" si="27"/>
        <v>0</v>
      </c>
      <c r="M185" s="14">
        <f t="shared" si="33"/>
        <v>0</v>
      </c>
      <c r="N185" s="45"/>
      <c r="O185" s="228" t="str">
        <f>IF(AND(E185&gt;0,N185&gt;0),IF(E185&gt;0,VLOOKUP(N185,Tilinumerot!$A$3:$C$54,3,FALSE),"Ei tilinroa"),"-")</f>
        <v>-</v>
      </c>
      <c r="P185" s="62"/>
      <c r="Q185" s="62"/>
      <c r="R185" s="62"/>
      <c r="S185" s="62"/>
      <c r="T185" s="62"/>
      <c r="U185" s="62"/>
      <c r="V185" s="62"/>
      <c r="W185" s="62"/>
      <c r="X185" s="62"/>
      <c r="Y185" s="62"/>
      <c r="Z185" s="63"/>
      <c r="AA185" s="63"/>
      <c r="AB185" s="15">
        <f t="shared" si="34"/>
        <v>0</v>
      </c>
      <c r="AC185" s="71">
        <f t="shared" si="35"/>
        <v>0</v>
      </c>
    </row>
    <row r="186" spans="1:29" ht="15.75" thickBot="1" x14ac:dyDescent="0.3">
      <c r="A186" s="225">
        <f t="shared" si="32"/>
        <v>182</v>
      </c>
      <c r="B186" s="18"/>
      <c r="C186" s="19"/>
      <c r="D186" s="20"/>
      <c r="E186" s="62">
        <v>0</v>
      </c>
      <c r="F186" s="255">
        <v>0.255</v>
      </c>
      <c r="G186" s="8">
        <f t="shared" si="22"/>
        <v>0</v>
      </c>
      <c r="H186" s="8">
        <f t="shared" si="23"/>
        <v>0</v>
      </c>
      <c r="I186" s="8">
        <f t="shared" si="24"/>
        <v>0</v>
      </c>
      <c r="J186" s="8">
        <f t="shared" si="25"/>
        <v>0</v>
      </c>
      <c r="K186" s="8">
        <f t="shared" si="26"/>
        <v>0</v>
      </c>
      <c r="L186" s="8">
        <f t="shared" si="27"/>
        <v>0</v>
      </c>
      <c r="M186" s="14">
        <f t="shared" si="33"/>
        <v>0</v>
      </c>
      <c r="N186" s="45"/>
      <c r="O186" s="228" t="str">
        <f>IF(AND(E186&gt;0,N186&gt;0),IF(E186&gt;0,VLOOKUP(N186,Tilinumerot!$A$3:$C$54,3,FALSE),"Ei tilinroa"),"-")</f>
        <v>-</v>
      </c>
      <c r="P186" s="62"/>
      <c r="Q186" s="62"/>
      <c r="R186" s="62"/>
      <c r="S186" s="62"/>
      <c r="T186" s="62"/>
      <c r="U186" s="62"/>
      <c r="V186" s="62"/>
      <c r="W186" s="62"/>
      <c r="X186" s="62"/>
      <c r="Y186" s="62"/>
      <c r="Z186" s="63"/>
      <c r="AA186" s="63"/>
      <c r="AB186" s="15">
        <f t="shared" si="34"/>
        <v>0</v>
      </c>
      <c r="AC186" s="71">
        <f t="shared" si="35"/>
        <v>0</v>
      </c>
    </row>
    <row r="187" spans="1:29" ht="15.75" thickBot="1" x14ac:dyDescent="0.3">
      <c r="A187" s="225">
        <f t="shared" si="32"/>
        <v>183</v>
      </c>
      <c r="B187" s="18"/>
      <c r="C187" s="19"/>
      <c r="D187" s="20"/>
      <c r="E187" s="62">
        <v>0</v>
      </c>
      <c r="F187" s="255">
        <v>0.255</v>
      </c>
      <c r="G187" s="8">
        <f t="shared" si="22"/>
        <v>0</v>
      </c>
      <c r="H187" s="8">
        <f t="shared" si="23"/>
        <v>0</v>
      </c>
      <c r="I187" s="8">
        <f t="shared" si="24"/>
        <v>0</v>
      </c>
      <c r="J187" s="8">
        <f t="shared" si="25"/>
        <v>0</v>
      </c>
      <c r="K187" s="8">
        <f t="shared" si="26"/>
        <v>0</v>
      </c>
      <c r="L187" s="8">
        <f t="shared" si="27"/>
        <v>0</v>
      </c>
      <c r="M187" s="14">
        <f t="shared" si="33"/>
        <v>0</v>
      </c>
      <c r="N187" s="45"/>
      <c r="O187" s="228" t="str">
        <f>IF(AND(E187&gt;0,N187&gt;0),IF(E187&gt;0,VLOOKUP(N187,Tilinumerot!$A$3:$C$54,3,FALSE),"Ei tilinroa"),"-")</f>
        <v>-</v>
      </c>
      <c r="P187" s="62"/>
      <c r="Q187" s="62"/>
      <c r="R187" s="62"/>
      <c r="S187" s="62"/>
      <c r="T187" s="62"/>
      <c r="U187" s="62"/>
      <c r="V187" s="62"/>
      <c r="W187" s="62"/>
      <c r="X187" s="62"/>
      <c r="Y187" s="62"/>
      <c r="Z187" s="63"/>
      <c r="AA187" s="63"/>
      <c r="AB187" s="15">
        <f t="shared" si="34"/>
        <v>0</v>
      </c>
      <c r="AC187" s="71">
        <f t="shared" si="35"/>
        <v>0</v>
      </c>
    </row>
    <row r="188" spans="1:29" ht="15.75" thickBot="1" x14ac:dyDescent="0.3">
      <c r="A188" s="225">
        <f t="shared" si="32"/>
        <v>184</v>
      </c>
      <c r="B188" s="18"/>
      <c r="C188" s="19"/>
      <c r="D188" s="20"/>
      <c r="E188" s="62">
        <v>0</v>
      </c>
      <c r="F188" s="255">
        <v>0.255</v>
      </c>
      <c r="G188" s="8">
        <f t="shared" si="22"/>
        <v>0</v>
      </c>
      <c r="H188" s="8">
        <f t="shared" si="23"/>
        <v>0</v>
      </c>
      <c r="I188" s="8">
        <f t="shared" si="24"/>
        <v>0</v>
      </c>
      <c r="J188" s="8">
        <f t="shared" si="25"/>
        <v>0</v>
      </c>
      <c r="K188" s="8">
        <f t="shared" si="26"/>
        <v>0</v>
      </c>
      <c r="L188" s="8">
        <f t="shared" si="27"/>
        <v>0</v>
      </c>
      <c r="M188" s="14">
        <f t="shared" si="33"/>
        <v>0</v>
      </c>
      <c r="N188" s="45"/>
      <c r="O188" s="228" t="str">
        <f>IF(AND(E188&gt;0,N188&gt;0),IF(E188&gt;0,VLOOKUP(N188,Tilinumerot!$A$3:$C$54,3,FALSE),"Ei tilinroa"),"-")</f>
        <v>-</v>
      </c>
      <c r="P188" s="62"/>
      <c r="Q188" s="62"/>
      <c r="R188" s="62"/>
      <c r="S188" s="62"/>
      <c r="T188" s="62"/>
      <c r="U188" s="62"/>
      <c r="V188" s="62"/>
      <c r="W188" s="62"/>
      <c r="X188" s="62"/>
      <c r="Y188" s="62"/>
      <c r="Z188" s="63"/>
      <c r="AA188" s="63"/>
      <c r="AB188" s="15">
        <f t="shared" si="34"/>
        <v>0</v>
      </c>
      <c r="AC188" s="71">
        <f t="shared" si="35"/>
        <v>0</v>
      </c>
    </row>
    <row r="189" spans="1:29" ht="15.75" thickBot="1" x14ac:dyDescent="0.3">
      <c r="A189" s="225">
        <f t="shared" si="32"/>
        <v>185</v>
      </c>
      <c r="B189" s="18"/>
      <c r="C189" s="19"/>
      <c r="D189" s="20"/>
      <c r="E189" s="62">
        <v>0</v>
      </c>
      <c r="F189" s="255">
        <v>0.255</v>
      </c>
      <c r="G189" s="8">
        <f t="shared" si="22"/>
        <v>0</v>
      </c>
      <c r="H189" s="8">
        <f t="shared" si="23"/>
        <v>0</v>
      </c>
      <c r="I189" s="8">
        <f t="shared" si="24"/>
        <v>0</v>
      </c>
      <c r="J189" s="8">
        <f t="shared" si="25"/>
        <v>0</v>
      </c>
      <c r="K189" s="8">
        <f t="shared" si="26"/>
        <v>0</v>
      </c>
      <c r="L189" s="8">
        <f t="shared" si="27"/>
        <v>0</v>
      </c>
      <c r="M189" s="14">
        <f t="shared" si="33"/>
        <v>0</v>
      </c>
      <c r="N189" s="45"/>
      <c r="O189" s="228" t="str">
        <f>IF(AND(E189&gt;0,N189&gt;0),IF(E189&gt;0,VLOOKUP(N189,Tilinumerot!$A$3:$C$54,3,FALSE),"Ei tilinroa"),"-")</f>
        <v>-</v>
      </c>
      <c r="P189" s="62"/>
      <c r="Q189" s="62"/>
      <c r="R189" s="62"/>
      <c r="S189" s="62"/>
      <c r="T189" s="62"/>
      <c r="U189" s="62"/>
      <c r="V189" s="62"/>
      <c r="W189" s="62"/>
      <c r="X189" s="62"/>
      <c r="Y189" s="62"/>
      <c r="Z189" s="63"/>
      <c r="AA189" s="63"/>
      <c r="AB189" s="15">
        <f t="shared" si="34"/>
        <v>0</v>
      </c>
      <c r="AC189" s="71">
        <f t="shared" si="35"/>
        <v>0</v>
      </c>
    </row>
    <row r="190" spans="1:29" ht="15.75" thickBot="1" x14ac:dyDescent="0.3">
      <c r="A190" s="225">
        <f t="shared" si="32"/>
        <v>186</v>
      </c>
      <c r="B190" s="18"/>
      <c r="C190" s="19"/>
      <c r="D190" s="20"/>
      <c r="E190" s="62">
        <v>0</v>
      </c>
      <c r="F190" s="255">
        <v>0.255</v>
      </c>
      <c r="G190" s="8">
        <f t="shared" si="22"/>
        <v>0</v>
      </c>
      <c r="H190" s="8">
        <f t="shared" si="23"/>
        <v>0</v>
      </c>
      <c r="I190" s="8">
        <f t="shared" si="24"/>
        <v>0</v>
      </c>
      <c r="J190" s="8">
        <f t="shared" si="25"/>
        <v>0</v>
      </c>
      <c r="K190" s="8">
        <f t="shared" si="26"/>
        <v>0</v>
      </c>
      <c r="L190" s="8">
        <f t="shared" si="27"/>
        <v>0</v>
      </c>
      <c r="M190" s="14">
        <f t="shared" si="33"/>
        <v>0</v>
      </c>
      <c r="N190" s="45"/>
      <c r="O190" s="228" t="str">
        <f>IF(AND(E190&gt;0,N190&gt;0),IF(E190&gt;0,VLOOKUP(N190,Tilinumerot!$A$3:$C$54,3,FALSE),"Ei tilinroa"),"-")</f>
        <v>-</v>
      </c>
      <c r="P190" s="62"/>
      <c r="Q190" s="62"/>
      <c r="R190" s="62"/>
      <c r="S190" s="62"/>
      <c r="T190" s="62"/>
      <c r="U190" s="62"/>
      <c r="V190" s="62"/>
      <c r="W190" s="62"/>
      <c r="X190" s="62"/>
      <c r="Y190" s="62"/>
      <c r="Z190" s="63"/>
      <c r="AA190" s="63"/>
      <c r="AB190" s="15">
        <f t="shared" si="34"/>
        <v>0</v>
      </c>
      <c r="AC190" s="71">
        <f t="shared" si="35"/>
        <v>0</v>
      </c>
    </row>
    <row r="191" spans="1:29" ht="15.75" thickBot="1" x14ac:dyDescent="0.3">
      <c r="A191" s="225">
        <f t="shared" si="32"/>
        <v>187</v>
      </c>
      <c r="B191" s="18"/>
      <c r="C191" s="19"/>
      <c r="D191" s="20"/>
      <c r="E191" s="62">
        <v>0</v>
      </c>
      <c r="F191" s="255">
        <v>0.255</v>
      </c>
      <c r="G191" s="8">
        <f t="shared" si="22"/>
        <v>0</v>
      </c>
      <c r="H191" s="8">
        <f t="shared" si="23"/>
        <v>0</v>
      </c>
      <c r="I191" s="8">
        <f t="shared" si="24"/>
        <v>0</v>
      </c>
      <c r="J191" s="8">
        <f t="shared" si="25"/>
        <v>0</v>
      </c>
      <c r="K191" s="8">
        <f t="shared" si="26"/>
        <v>0</v>
      </c>
      <c r="L191" s="8">
        <f t="shared" si="27"/>
        <v>0</v>
      </c>
      <c r="M191" s="14">
        <f t="shared" si="33"/>
        <v>0</v>
      </c>
      <c r="N191" s="45"/>
      <c r="O191" s="228" t="str">
        <f>IF(AND(E191&gt;0,N191&gt;0),IF(E191&gt;0,VLOOKUP(N191,Tilinumerot!$A$3:$C$54,3,FALSE),"Ei tilinroa"),"-")</f>
        <v>-</v>
      </c>
      <c r="P191" s="62"/>
      <c r="Q191" s="62"/>
      <c r="R191" s="62"/>
      <c r="S191" s="62"/>
      <c r="T191" s="62"/>
      <c r="U191" s="62"/>
      <c r="V191" s="62"/>
      <c r="W191" s="62"/>
      <c r="X191" s="62"/>
      <c r="Y191" s="62"/>
      <c r="Z191" s="63"/>
      <c r="AA191" s="63"/>
      <c r="AB191" s="15">
        <f t="shared" si="34"/>
        <v>0</v>
      </c>
      <c r="AC191" s="71">
        <f t="shared" si="35"/>
        <v>0</v>
      </c>
    </row>
    <row r="192" spans="1:29" ht="15.75" thickBot="1" x14ac:dyDescent="0.3">
      <c r="A192" s="225">
        <f t="shared" si="32"/>
        <v>188</v>
      </c>
      <c r="B192" s="18"/>
      <c r="C192" s="19"/>
      <c r="D192" s="20"/>
      <c r="E192" s="62">
        <v>0</v>
      </c>
      <c r="F192" s="255">
        <v>0.255</v>
      </c>
      <c r="G192" s="8">
        <f t="shared" si="22"/>
        <v>0</v>
      </c>
      <c r="H192" s="8">
        <f t="shared" si="23"/>
        <v>0</v>
      </c>
      <c r="I192" s="8">
        <f t="shared" si="24"/>
        <v>0</v>
      </c>
      <c r="J192" s="8">
        <f t="shared" si="25"/>
        <v>0</v>
      </c>
      <c r="K192" s="8">
        <f t="shared" si="26"/>
        <v>0</v>
      </c>
      <c r="L192" s="8">
        <f t="shared" si="27"/>
        <v>0</v>
      </c>
      <c r="M192" s="14">
        <f t="shared" si="33"/>
        <v>0</v>
      </c>
      <c r="N192" s="45"/>
      <c r="O192" s="228" t="str">
        <f>IF(AND(E192&gt;0,N192&gt;0),IF(E192&gt;0,VLOOKUP(N192,Tilinumerot!$A$3:$C$54,3,FALSE),"Ei tilinroa"),"-")</f>
        <v>-</v>
      </c>
      <c r="P192" s="62"/>
      <c r="Q192" s="62"/>
      <c r="R192" s="62"/>
      <c r="S192" s="62"/>
      <c r="T192" s="62"/>
      <c r="U192" s="62"/>
      <c r="V192" s="62"/>
      <c r="W192" s="62"/>
      <c r="X192" s="62"/>
      <c r="Y192" s="62"/>
      <c r="Z192" s="63"/>
      <c r="AA192" s="63"/>
      <c r="AB192" s="15">
        <f t="shared" si="34"/>
        <v>0</v>
      </c>
      <c r="AC192" s="71">
        <f t="shared" si="35"/>
        <v>0</v>
      </c>
    </row>
    <row r="193" spans="1:29" ht="15.75" thickBot="1" x14ac:dyDescent="0.3">
      <c r="A193" s="225">
        <f t="shared" si="32"/>
        <v>189</v>
      </c>
      <c r="B193" s="18"/>
      <c r="C193" s="19"/>
      <c r="D193" s="20"/>
      <c r="E193" s="62">
        <v>0</v>
      </c>
      <c r="F193" s="255">
        <v>0.255</v>
      </c>
      <c r="G193" s="8">
        <f t="shared" si="22"/>
        <v>0</v>
      </c>
      <c r="H193" s="8">
        <f t="shared" si="23"/>
        <v>0</v>
      </c>
      <c r="I193" s="8">
        <f t="shared" si="24"/>
        <v>0</v>
      </c>
      <c r="J193" s="8">
        <f t="shared" si="25"/>
        <v>0</v>
      </c>
      <c r="K193" s="8">
        <f t="shared" si="26"/>
        <v>0</v>
      </c>
      <c r="L193" s="8">
        <f t="shared" si="27"/>
        <v>0</v>
      </c>
      <c r="M193" s="14">
        <f t="shared" si="33"/>
        <v>0</v>
      </c>
      <c r="N193" s="45"/>
      <c r="O193" s="228" t="str">
        <f>IF(AND(E193&gt;0,N193&gt;0),IF(E193&gt;0,VLOOKUP(N193,Tilinumerot!$A$3:$C$54,3,FALSE),"Ei tilinroa"),"-")</f>
        <v>-</v>
      </c>
      <c r="P193" s="62"/>
      <c r="Q193" s="62"/>
      <c r="R193" s="62"/>
      <c r="S193" s="62"/>
      <c r="T193" s="62"/>
      <c r="U193" s="62"/>
      <c r="V193" s="62"/>
      <c r="W193" s="62"/>
      <c r="X193" s="62"/>
      <c r="Y193" s="62"/>
      <c r="Z193" s="63"/>
      <c r="AA193" s="63"/>
      <c r="AB193" s="15">
        <f t="shared" si="34"/>
        <v>0</v>
      </c>
      <c r="AC193" s="71">
        <f t="shared" si="35"/>
        <v>0</v>
      </c>
    </row>
    <row r="194" spans="1:29" ht="15.75" thickBot="1" x14ac:dyDescent="0.3">
      <c r="A194" s="225">
        <f t="shared" si="32"/>
        <v>190</v>
      </c>
      <c r="B194" s="18"/>
      <c r="C194" s="19"/>
      <c r="D194" s="20"/>
      <c r="E194" s="62">
        <v>0</v>
      </c>
      <c r="F194" s="255">
        <v>0.255</v>
      </c>
      <c r="G194" s="8">
        <f t="shared" si="22"/>
        <v>0</v>
      </c>
      <c r="H194" s="8">
        <f t="shared" si="23"/>
        <v>0</v>
      </c>
      <c r="I194" s="8">
        <f t="shared" si="24"/>
        <v>0</v>
      </c>
      <c r="J194" s="8">
        <f t="shared" si="25"/>
        <v>0</v>
      </c>
      <c r="K194" s="8">
        <f t="shared" si="26"/>
        <v>0</v>
      </c>
      <c r="L194" s="8">
        <f t="shared" si="27"/>
        <v>0</v>
      </c>
      <c r="M194" s="14">
        <f t="shared" si="33"/>
        <v>0</v>
      </c>
      <c r="N194" s="45"/>
      <c r="O194" s="228" t="str">
        <f>IF(AND(E194&gt;0,N194&gt;0),IF(E194&gt;0,VLOOKUP(N194,Tilinumerot!$A$3:$C$54,3,FALSE),"Ei tilinroa"),"-")</f>
        <v>-</v>
      </c>
      <c r="P194" s="62"/>
      <c r="Q194" s="62"/>
      <c r="R194" s="62"/>
      <c r="S194" s="62"/>
      <c r="T194" s="62"/>
      <c r="U194" s="62"/>
      <c r="V194" s="62"/>
      <c r="W194" s="62"/>
      <c r="X194" s="62"/>
      <c r="Y194" s="62"/>
      <c r="Z194" s="63"/>
      <c r="AA194" s="63"/>
      <c r="AB194" s="15">
        <f t="shared" si="34"/>
        <v>0</v>
      </c>
      <c r="AC194" s="71">
        <f t="shared" si="35"/>
        <v>0</v>
      </c>
    </row>
    <row r="195" spans="1:29" ht="15.75" thickBot="1" x14ac:dyDescent="0.3">
      <c r="A195" s="225">
        <f t="shared" si="32"/>
        <v>191</v>
      </c>
      <c r="B195" s="18"/>
      <c r="C195" s="19"/>
      <c r="D195" s="20"/>
      <c r="E195" s="62">
        <v>0</v>
      </c>
      <c r="F195" s="255">
        <v>0.255</v>
      </c>
      <c r="G195" s="8">
        <f t="shared" si="22"/>
        <v>0</v>
      </c>
      <c r="H195" s="8">
        <f t="shared" si="23"/>
        <v>0</v>
      </c>
      <c r="I195" s="8">
        <f t="shared" si="24"/>
        <v>0</v>
      </c>
      <c r="J195" s="8">
        <f t="shared" si="25"/>
        <v>0</v>
      </c>
      <c r="K195" s="8">
        <f t="shared" si="26"/>
        <v>0</v>
      </c>
      <c r="L195" s="8">
        <f t="shared" si="27"/>
        <v>0</v>
      </c>
      <c r="M195" s="14">
        <f t="shared" si="33"/>
        <v>0</v>
      </c>
      <c r="N195" s="45"/>
      <c r="O195" s="228" t="str">
        <f>IF(AND(E195&gt;0,N195&gt;0),IF(E195&gt;0,VLOOKUP(N195,Tilinumerot!$A$3:$C$54,3,FALSE),"Ei tilinroa"),"-")</f>
        <v>-</v>
      </c>
      <c r="P195" s="62"/>
      <c r="Q195" s="62"/>
      <c r="R195" s="62"/>
      <c r="S195" s="62"/>
      <c r="T195" s="62"/>
      <c r="U195" s="62"/>
      <c r="V195" s="62"/>
      <c r="W195" s="62"/>
      <c r="X195" s="62"/>
      <c r="Y195" s="62"/>
      <c r="Z195" s="63"/>
      <c r="AA195" s="63"/>
      <c r="AB195" s="15">
        <f t="shared" si="34"/>
        <v>0</v>
      </c>
      <c r="AC195" s="71">
        <f t="shared" si="35"/>
        <v>0</v>
      </c>
    </row>
    <row r="196" spans="1:29" ht="15.75" thickBot="1" x14ac:dyDescent="0.3">
      <c r="A196" s="225">
        <f t="shared" si="32"/>
        <v>192</v>
      </c>
      <c r="B196" s="18"/>
      <c r="C196" s="19"/>
      <c r="D196" s="20"/>
      <c r="E196" s="62">
        <v>0</v>
      </c>
      <c r="F196" s="255">
        <v>0.255</v>
      </c>
      <c r="G196" s="8">
        <f t="shared" si="22"/>
        <v>0</v>
      </c>
      <c r="H196" s="8">
        <f t="shared" si="23"/>
        <v>0</v>
      </c>
      <c r="I196" s="8">
        <f t="shared" si="24"/>
        <v>0</v>
      </c>
      <c r="J196" s="8">
        <f t="shared" si="25"/>
        <v>0</v>
      </c>
      <c r="K196" s="8">
        <f t="shared" si="26"/>
        <v>0</v>
      </c>
      <c r="L196" s="8">
        <f t="shared" si="27"/>
        <v>0</v>
      </c>
      <c r="M196" s="14">
        <f t="shared" si="33"/>
        <v>0</v>
      </c>
      <c r="N196" s="45"/>
      <c r="O196" s="228" t="str">
        <f>IF(AND(E196&gt;0,N196&gt;0),IF(E196&gt;0,VLOOKUP(N196,Tilinumerot!$A$3:$C$54,3,FALSE),"Ei tilinroa"),"-")</f>
        <v>-</v>
      </c>
      <c r="P196" s="62"/>
      <c r="Q196" s="62"/>
      <c r="R196" s="62"/>
      <c r="S196" s="62"/>
      <c r="T196" s="62"/>
      <c r="U196" s="62"/>
      <c r="V196" s="62"/>
      <c r="W196" s="62"/>
      <c r="X196" s="62"/>
      <c r="Y196" s="62"/>
      <c r="Z196" s="63"/>
      <c r="AA196" s="63"/>
      <c r="AB196" s="15">
        <f t="shared" si="34"/>
        <v>0</v>
      </c>
      <c r="AC196" s="71">
        <f t="shared" si="35"/>
        <v>0</v>
      </c>
    </row>
    <row r="197" spans="1:29" ht="15.75" thickBot="1" x14ac:dyDescent="0.3">
      <c r="A197" s="225">
        <f t="shared" si="32"/>
        <v>193</v>
      </c>
      <c r="B197" s="18"/>
      <c r="C197" s="19"/>
      <c r="D197" s="20"/>
      <c r="E197" s="62">
        <v>0</v>
      </c>
      <c r="F197" s="255">
        <v>0.255</v>
      </c>
      <c r="G197" s="8">
        <f t="shared" ref="G197:G257" si="36">IF(AND($E197&gt;0,$F197=$G$4),($E197-($E197/(100%+$G$4)/100%)),0)</f>
        <v>0</v>
      </c>
      <c r="H197" s="8">
        <f t="shared" ref="H197:H257" si="37">IF(AND($E197&gt;0,$F197=$H$4),($E197-($E197/(100%+$H$4)/100%)),0)</f>
        <v>0</v>
      </c>
      <c r="I197" s="8">
        <f t="shared" ref="I197:I257" si="38">IF(AND($E197&gt;0,$F197=$I$4),($E197-($E197/(100%+$I$4)/100%)),0)</f>
        <v>0</v>
      </c>
      <c r="J197" s="8">
        <f t="shared" si="25"/>
        <v>0</v>
      </c>
      <c r="K197" s="8">
        <f t="shared" si="26"/>
        <v>0</v>
      </c>
      <c r="L197" s="8">
        <f t="shared" si="27"/>
        <v>0</v>
      </c>
      <c r="M197" s="14">
        <f t="shared" si="33"/>
        <v>0</v>
      </c>
      <c r="N197" s="45"/>
      <c r="O197" s="228" t="str">
        <f>IF(AND(E197&gt;0,N197&gt;0),IF(E197&gt;0,VLOOKUP(N197,Tilinumerot!$A$3:$C$54,3,FALSE),"Ei tilinroa"),"-")</f>
        <v>-</v>
      </c>
      <c r="P197" s="62"/>
      <c r="Q197" s="62"/>
      <c r="R197" s="62"/>
      <c r="S197" s="62"/>
      <c r="T197" s="62"/>
      <c r="U197" s="62"/>
      <c r="V197" s="62"/>
      <c r="W197" s="62"/>
      <c r="X197" s="62"/>
      <c r="Y197" s="62"/>
      <c r="Z197" s="63"/>
      <c r="AA197" s="63"/>
      <c r="AB197" s="15">
        <f t="shared" si="34"/>
        <v>0</v>
      </c>
      <c r="AC197" s="71">
        <f t="shared" si="35"/>
        <v>0</v>
      </c>
    </row>
    <row r="198" spans="1:29" ht="15.75" thickBot="1" x14ac:dyDescent="0.3">
      <c r="A198" s="225">
        <f t="shared" si="32"/>
        <v>194</v>
      </c>
      <c r="B198" s="18"/>
      <c r="C198" s="19"/>
      <c r="D198" s="20"/>
      <c r="E198" s="62">
        <v>0</v>
      </c>
      <c r="F198" s="255">
        <v>0.255</v>
      </c>
      <c r="G198" s="8">
        <f t="shared" si="36"/>
        <v>0</v>
      </c>
      <c r="H198" s="8">
        <f t="shared" si="37"/>
        <v>0</v>
      </c>
      <c r="I198" s="8">
        <f t="shared" si="38"/>
        <v>0</v>
      </c>
      <c r="J198" s="8">
        <f t="shared" ref="J198:J261" si="39">IF(AND($E198&gt;0,$F198=$J$4),($E198-($E198/(100%+$J$4)/100%)),0)</f>
        <v>0</v>
      </c>
      <c r="K198" s="8">
        <f t="shared" ref="K198:K261" si="40">IF(AND($E198&gt;0,$F198=$K$4),($E198-($E198/(100%+$K$4)/100%)),0)</f>
        <v>0</v>
      </c>
      <c r="L198" s="8">
        <f t="shared" ref="L198:L261" si="41">IF(AND($E198&gt;0,$F198=$L$4),($E198-($E198/(100%+$L$4)/100%)),0)</f>
        <v>0</v>
      </c>
      <c r="M198" s="14">
        <f t="shared" si="33"/>
        <v>0</v>
      </c>
      <c r="N198" s="45"/>
      <c r="O198" s="228" t="str">
        <f>IF(AND(E198&gt;0,N198&gt;0),IF(E198&gt;0,VLOOKUP(N198,Tilinumerot!$A$3:$C$54,3,FALSE),"Ei tilinroa"),"-")</f>
        <v>-</v>
      </c>
      <c r="P198" s="62"/>
      <c r="Q198" s="62"/>
      <c r="R198" s="62"/>
      <c r="S198" s="62"/>
      <c r="T198" s="62"/>
      <c r="U198" s="62"/>
      <c r="V198" s="62"/>
      <c r="W198" s="62"/>
      <c r="X198" s="62"/>
      <c r="Y198" s="62"/>
      <c r="Z198" s="63"/>
      <c r="AA198" s="63"/>
      <c r="AB198" s="15">
        <f t="shared" si="34"/>
        <v>0</v>
      </c>
      <c r="AC198" s="71">
        <f t="shared" si="35"/>
        <v>0</v>
      </c>
    </row>
    <row r="199" spans="1:29" ht="15.75" thickBot="1" x14ac:dyDescent="0.3">
      <c r="A199" s="225">
        <f t="shared" ref="A199:A262" si="42">A198+1</f>
        <v>195</v>
      </c>
      <c r="B199" s="18"/>
      <c r="C199" s="19"/>
      <c r="D199" s="20"/>
      <c r="E199" s="62">
        <v>0</v>
      </c>
      <c r="F199" s="255">
        <v>0.255</v>
      </c>
      <c r="G199" s="8">
        <f t="shared" si="36"/>
        <v>0</v>
      </c>
      <c r="H199" s="8">
        <f t="shared" si="37"/>
        <v>0</v>
      </c>
      <c r="I199" s="8">
        <f t="shared" si="38"/>
        <v>0</v>
      </c>
      <c r="J199" s="8">
        <f t="shared" si="39"/>
        <v>0</v>
      </c>
      <c r="K199" s="8">
        <f t="shared" si="40"/>
        <v>0</v>
      </c>
      <c r="L199" s="8">
        <f t="shared" si="41"/>
        <v>0</v>
      </c>
      <c r="M199" s="14">
        <f t="shared" si="33"/>
        <v>0</v>
      </c>
      <c r="N199" s="45"/>
      <c r="O199" s="228" t="str">
        <f>IF(AND(E199&gt;0,N199&gt;0),IF(E199&gt;0,VLOOKUP(N199,Tilinumerot!$A$3:$C$54,3,FALSE),"Ei tilinroa"),"-")</f>
        <v>-</v>
      </c>
      <c r="P199" s="62"/>
      <c r="Q199" s="62"/>
      <c r="R199" s="62"/>
      <c r="S199" s="62"/>
      <c r="T199" s="62"/>
      <c r="U199" s="62"/>
      <c r="V199" s="62"/>
      <c r="W199" s="62"/>
      <c r="X199" s="62"/>
      <c r="Y199" s="62"/>
      <c r="Z199" s="63"/>
      <c r="AA199" s="63"/>
      <c r="AB199" s="15">
        <f t="shared" si="34"/>
        <v>0</v>
      </c>
      <c r="AC199" s="71">
        <f t="shared" si="35"/>
        <v>0</v>
      </c>
    </row>
    <row r="200" spans="1:29" ht="15.75" thickBot="1" x14ac:dyDescent="0.3">
      <c r="A200" s="225">
        <f t="shared" si="42"/>
        <v>196</v>
      </c>
      <c r="B200" s="18"/>
      <c r="C200" s="19"/>
      <c r="D200" s="20"/>
      <c r="E200" s="62">
        <v>0</v>
      </c>
      <c r="F200" s="255">
        <v>0.255</v>
      </c>
      <c r="G200" s="8">
        <f t="shared" si="36"/>
        <v>0</v>
      </c>
      <c r="H200" s="8">
        <f t="shared" si="37"/>
        <v>0</v>
      </c>
      <c r="I200" s="8">
        <f t="shared" si="38"/>
        <v>0</v>
      </c>
      <c r="J200" s="8">
        <f t="shared" si="39"/>
        <v>0</v>
      </c>
      <c r="K200" s="8">
        <f t="shared" si="40"/>
        <v>0</v>
      </c>
      <c r="L200" s="8">
        <f t="shared" si="41"/>
        <v>0</v>
      </c>
      <c r="M200" s="14">
        <f t="shared" si="33"/>
        <v>0</v>
      </c>
      <c r="N200" s="45"/>
      <c r="O200" s="228" t="str">
        <f>IF(AND(E200&gt;0,N200&gt;0),IF(E200&gt;0,VLOOKUP(N200,Tilinumerot!$A$3:$C$54,3,FALSE),"Ei tilinroa"),"-")</f>
        <v>-</v>
      </c>
      <c r="P200" s="62"/>
      <c r="Q200" s="62"/>
      <c r="R200" s="62"/>
      <c r="S200" s="62"/>
      <c r="T200" s="62"/>
      <c r="U200" s="62"/>
      <c r="V200" s="62"/>
      <c r="W200" s="62"/>
      <c r="X200" s="62"/>
      <c r="Y200" s="62"/>
      <c r="Z200" s="63"/>
      <c r="AA200" s="63"/>
      <c r="AB200" s="15">
        <f t="shared" si="34"/>
        <v>0</v>
      </c>
      <c r="AC200" s="71">
        <f t="shared" si="35"/>
        <v>0</v>
      </c>
    </row>
    <row r="201" spans="1:29" ht="15.75" thickBot="1" x14ac:dyDescent="0.3">
      <c r="A201" s="225">
        <f t="shared" si="42"/>
        <v>197</v>
      </c>
      <c r="B201" s="18"/>
      <c r="C201" s="19"/>
      <c r="D201" s="20"/>
      <c r="E201" s="62">
        <v>0</v>
      </c>
      <c r="F201" s="255">
        <v>0.255</v>
      </c>
      <c r="G201" s="8">
        <f t="shared" si="36"/>
        <v>0</v>
      </c>
      <c r="H201" s="8">
        <f t="shared" si="37"/>
        <v>0</v>
      </c>
      <c r="I201" s="8">
        <f t="shared" si="38"/>
        <v>0</v>
      </c>
      <c r="J201" s="8">
        <f t="shared" si="39"/>
        <v>0</v>
      </c>
      <c r="K201" s="8">
        <f t="shared" si="40"/>
        <v>0</v>
      </c>
      <c r="L201" s="8">
        <f t="shared" si="41"/>
        <v>0</v>
      </c>
      <c r="M201" s="14">
        <f t="shared" si="33"/>
        <v>0</v>
      </c>
      <c r="N201" s="45"/>
      <c r="O201" s="228" t="str">
        <f>IF(AND(E201&gt;0,N201&gt;0),IF(E201&gt;0,VLOOKUP(N201,Tilinumerot!$A$3:$C$54,3,FALSE),"Ei tilinroa"),"-")</f>
        <v>-</v>
      </c>
      <c r="P201" s="62"/>
      <c r="Q201" s="62"/>
      <c r="R201" s="62"/>
      <c r="S201" s="62"/>
      <c r="T201" s="62"/>
      <c r="U201" s="62"/>
      <c r="V201" s="62"/>
      <c r="W201" s="62"/>
      <c r="X201" s="62"/>
      <c r="Y201" s="62"/>
      <c r="Z201" s="63"/>
      <c r="AA201" s="63"/>
      <c r="AB201" s="15">
        <f t="shared" si="34"/>
        <v>0</v>
      </c>
      <c r="AC201" s="71">
        <f t="shared" si="35"/>
        <v>0</v>
      </c>
    </row>
    <row r="202" spans="1:29" ht="15.75" thickBot="1" x14ac:dyDescent="0.3">
      <c r="A202" s="225">
        <f t="shared" si="42"/>
        <v>198</v>
      </c>
      <c r="B202" s="18"/>
      <c r="C202" s="19"/>
      <c r="D202" s="20"/>
      <c r="E202" s="62">
        <v>0</v>
      </c>
      <c r="F202" s="255">
        <v>0.255</v>
      </c>
      <c r="G202" s="8">
        <f t="shared" si="36"/>
        <v>0</v>
      </c>
      <c r="H202" s="8">
        <f t="shared" si="37"/>
        <v>0</v>
      </c>
      <c r="I202" s="8">
        <f t="shared" si="38"/>
        <v>0</v>
      </c>
      <c r="J202" s="8">
        <f t="shared" si="39"/>
        <v>0</v>
      </c>
      <c r="K202" s="8">
        <f t="shared" si="40"/>
        <v>0</v>
      </c>
      <c r="L202" s="8">
        <f t="shared" si="41"/>
        <v>0</v>
      </c>
      <c r="M202" s="14">
        <f t="shared" si="33"/>
        <v>0</v>
      </c>
      <c r="N202" s="45"/>
      <c r="O202" s="228" t="str">
        <f>IF(AND(E202&gt;0,N202&gt;0),IF(E202&gt;0,VLOOKUP(N202,Tilinumerot!$A$3:$C$54,3,FALSE),"Ei tilinroa"),"-")</f>
        <v>-</v>
      </c>
      <c r="P202" s="62"/>
      <c r="Q202" s="62"/>
      <c r="R202" s="62"/>
      <c r="S202" s="62"/>
      <c r="T202" s="62"/>
      <c r="U202" s="62"/>
      <c r="V202" s="62"/>
      <c r="W202" s="62"/>
      <c r="X202" s="62"/>
      <c r="Y202" s="62"/>
      <c r="Z202" s="63"/>
      <c r="AA202" s="63"/>
      <c r="AB202" s="15">
        <f t="shared" si="34"/>
        <v>0</v>
      </c>
      <c r="AC202" s="71">
        <f t="shared" si="35"/>
        <v>0</v>
      </c>
    </row>
    <row r="203" spans="1:29" ht="15.75" thickBot="1" x14ac:dyDescent="0.3">
      <c r="A203" s="225">
        <f t="shared" si="42"/>
        <v>199</v>
      </c>
      <c r="B203" s="18"/>
      <c r="C203" s="19"/>
      <c r="D203" s="20"/>
      <c r="E203" s="62">
        <v>0</v>
      </c>
      <c r="F203" s="255">
        <v>0.255</v>
      </c>
      <c r="G203" s="8">
        <f t="shared" si="36"/>
        <v>0</v>
      </c>
      <c r="H203" s="8">
        <f t="shared" si="37"/>
        <v>0</v>
      </c>
      <c r="I203" s="8">
        <f t="shared" si="38"/>
        <v>0</v>
      </c>
      <c r="J203" s="8">
        <f t="shared" si="39"/>
        <v>0</v>
      </c>
      <c r="K203" s="8">
        <f t="shared" si="40"/>
        <v>0</v>
      </c>
      <c r="L203" s="8">
        <f t="shared" si="41"/>
        <v>0</v>
      </c>
      <c r="M203" s="14">
        <f t="shared" si="33"/>
        <v>0</v>
      </c>
      <c r="N203" s="45"/>
      <c r="O203" s="228" t="str">
        <f>IF(AND(E203&gt;0,N203&gt;0),IF(E203&gt;0,VLOOKUP(N203,Tilinumerot!$A$3:$C$54,3,FALSE),"Ei tilinroa"),"-")</f>
        <v>-</v>
      </c>
      <c r="P203" s="62"/>
      <c r="Q203" s="62"/>
      <c r="R203" s="62"/>
      <c r="S203" s="62"/>
      <c r="T203" s="62"/>
      <c r="U203" s="62"/>
      <c r="V203" s="62"/>
      <c r="W203" s="62"/>
      <c r="X203" s="62"/>
      <c r="Y203" s="62"/>
      <c r="Z203" s="63"/>
      <c r="AA203" s="63"/>
      <c r="AB203" s="15">
        <f t="shared" si="34"/>
        <v>0</v>
      </c>
      <c r="AC203" s="71">
        <f t="shared" si="35"/>
        <v>0</v>
      </c>
    </row>
    <row r="204" spans="1:29" ht="15.75" thickBot="1" x14ac:dyDescent="0.3">
      <c r="A204" s="225">
        <f t="shared" si="42"/>
        <v>200</v>
      </c>
      <c r="B204" s="18"/>
      <c r="C204" s="19"/>
      <c r="D204" s="20"/>
      <c r="E204" s="62">
        <v>0</v>
      </c>
      <c r="F204" s="255">
        <v>0.255</v>
      </c>
      <c r="G204" s="8">
        <f t="shared" si="36"/>
        <v>0</v>
      </c>
      <c r="H204" s="8">
        <f t="shared" si="37"/>
        <v>0</v>
      </c>
      <c r="I204" s="8">
        <f t="shared" si="38"/>
        <v>0</v>
      </c>
      <c r="J204" s="8">
        <f t="shared" si="39"/>
        <v>0</v>
      </c>
      <c r="K204" s="8">
        <f t="shared" si="40"/>
        <v>0</v>
      </c>
      <c r="L204" s="8">
        <f t="shared" si="41"/>
        <v>0</v>
      </c>
      <c r="M204" s="14">
        <f t="shared" si="33"/>
        <v>0</v>
      </c>
      <c r="N204" s="45"/>
      <c r="O204" s="228" t="str">
        <f>IF(AND(E204&gt;0,N204&gt;0),IF(E204&gt;0,VLOOKUP(N204,Tilinumerot!$A$3:$C$54,3,FALSE),"Ei tilinroa"),"-")</f>
        <v>-</v>
      </c>
      <c r="P204" s="62"/>
      <c r="Q204" s="62"/>
      <c r="R204" s="62"/>
      <c r="S204" s="62"/>
      <c r="T204" s="62"/>
      <c r="U204" s="62"/>
      <c r="V204" s="62"/>
      <c r="W204" s="62"/>
      <c r="X204" s="62"/>
      <c r="Y204" s="62"/>
      <c r="Z204" s="63"/>
      <c r="AA204" s="63"/>
      <c r="AB204" s="15">
        <f t="shared" si="34"/>
        <v>0</v>
      </c>
      <c r="AC204" s="71">
        <f t="shared" si="35"/>
        <v>0</v>
      </c>
    </row>
    <row r="205" spans="1:29" ht="15.75" thickBot="1" x14ac:dyDescent="0.3">
      <c r="A205" s="225">
        <f t="shared" si="42"/>
        <v>201</v>
      </c>
      <c r="B205" s="18"/>
      <c r="C205" s="19"/>
      <c r="D205" s="20"/>
      <c r="E205" s="62">
        <v>0</v>
      </c>
      <c r="F205" s="255">
        <v>0.255</v>
      </c>
      <c r="G205" s="8">
        <f t="shared" si="36"/>
        <v>0</v>
      </c>
      <c r="H205" s="8">
        <f t="shared" si="37"/>
        <v>0</v>
      </c>
      <c r="I205" s="8">
        <f t="shared" si="38"/>
        <v>0</v>
      </c>
      <c r="J205" s="8">
        <f t="shared" si="39"/>
        <v>0</v>
      </c>
      <c r="K205" s="8">
        <f t="shared" si="40"/>
        <v>0</v>
      </c>
      <c r="L205" s="8">
        <f t="shared" si="41"/>
        <v>0</v>
      </c>
      <c r="M205" s="14">
        <f t="shared" si="33"/>
        <v>0</v>
      </c>
      <c r="N205" s="45"/>
      <c r="O205" s="228" t="str">
        <f>IF(AND(E205&gt;0,N205&gt;0),IF(E205&gt;0,VLOOKUP(N205,Tilinumerot!$A$3:$C$54,3,FALSE),"Ei tilinroa"),"-")</f>
        <v>-</v>
      </c>
      <c r="P205" s="62"/>
      <c r="Q205" s="62"/>
      <c r="R205" s="62"/>
      <c r="S205" s="62"/>
      <c r="T205" s="62"/>
      <c r="U205" s="62"/>
      <c r="V205" s="62"/>
      <c r="W205" s="62"/>
      <c r="X205" s="62"/>
      <c r="Y205" s="62"/>
      <c r="Z205" s="63"/>
      <c r="AA205" s="63"/>
      <c r="AB205" s="15">
        <f t="shared" si="34"/>
        <v>0</v>
      </c>
      <c r="AC205" s="71">
        <f t="shared" si="35"/>
        <v>0</v>
      </c>
    </row>
    <row r="206" spans="1:29" ht="15.75" thickBot="1" x14ac:dyDescent="0.3">
      <c r="A206" s="225">
        <f t="shared" si="42"/>
        <v>202</v>
      </c>
      <c r="B206" s="18"/>
      <c r="C206" s="19"/>
      <c r="D206" s="20"/>
      <c r="E206" s="62">
        <v>0</v>
      </c>
      <c r="F206" s="255">
        <v>0.255</v>
      </c>
      <c r="G206" s="8">
        <f t="shared" si="36"/>
        <v>0</v>
      </c>
      <c r="H206" s="8">
        <f t="shared" si="37"/>
        <v>0</v>
      </c>
      <c r="I206" s="8">
        <f t="shared" si="38"/>
        <v>0</v>
      </c>
      <c r="J206" s="8">
        <f t="shared" si="39"/>
        <v>0</v>
      </c>
      <c r="K206" s="8">
        <f t="shared" si="40"/>
        <v>0</v>
      </c>
      <c r="L206" s="8">
        <f t="shared" si="41"/>
        <v>0</v>
      </c>
      <c r="M206" s="14">
        <f t="shared" si="33"/>
        <v>0</v>
      </c>
      <c r="N206" s="45"/>
      <c r="O206" s="228" t="str">
        <f>IF(AND(E206&gt;0,N206&gt;0),IF(E206&gt;0,VLOOKUP(N206,Tilinumerot!$A$3:$C$54,3,FALSE),"Ei tilinroa"),"-")</f>
        <v>-</v>
      </c>
      <c r="P206" s="62"/>
      <c r="Q206" s="62"/>
      <c r="R206" s="62"/>
      <c r="S206" s="62"/>
      <c r="T206" s="62"/>
      <c r="U206" s="62"/>
      <c r="V206" s="62"/>
      <c r="W206" s="62"/>
      <c r="X206" s="62"/>
      <c r="Y206" s="62"/>
      <c r="Z206" s="63"/>
      <c r="AA206" s="63"/>
      <c r="AB206" s="15">
        <f t="shared" si="34"/>
        <v>0</v>
      </c>
      <c r="AC206" s="71">
        <f t="shared" si="35"/>
        <v>0</v>
      </c>
    </row>
    <row r="207" spans="1:29" ht="15.75" thickBot="1" x14ac:dyDescent="0.3">
      <c r="A207" s="225">
        <f t="shared" si="42"/>
        <v>203</v>
      </c>
      <c r="B207" s="18"/>
      <c r="C207" s="19"/>
      <c r="D207" s="20"/>
      <c r="E207" s="62">
        <v>0</v>
      </c>
      <c r="F207" s="255">
        <v>0.255</v>
      </c>
      <c r="G207" s="8">
        <f t="shared" si="36"/>
        <v>0</v>
      </c>
      <c r="H207" s="8">
        <f t="shared" si="37"/>
        <v>0</v>
      </c>
      <c r="I207" s="8">
        <f t="shared" si="38"/>
        <v>0</v>
      </c>
      <c r="J207" s="8">
        <f t="shared" si="39"/>
        <v>0</v>
      </c>
      <c r="K207" s="8">
        <f t="shared" si="40"/>
        <v>0</v>
      </c>
      <c r="L207" s="8">
        <f t="shared" si="41"/>
        <v>0</v>
      </c>
      <c r="M207" s="14">
        <f t="shared" si="33"/>
        <v>0</v>
      </c>
      <c r="N207" s="45"/>
      <c r="O207" s="228" t="str">
        <f>IF(AND(E207&gt;0,N207&gt;0),IF(E207&gt;0,VLOOKUP(N207,Tilinumerot!$A$3:$C$54,3,FALSE),"Ei tilinroa"),"-")</f>
        <v>-</v>
      </c>
      <c r="P207" s="62"/>
      <c r="Q207" s="62"/>
      <c r="R207" s="62"/>
      <c r="S207" s="62"/>
      <c r="T207" s="62"/>
      <c r="U207" s="62"/>
      <c r="V207" s="62"/>
      <c r="W207" s="62"/>
      <c r="X207" s="62"/>
      <c r="Y207" s="62"/>
      <c r="Z207" s="63"/>
      <c r="AA207" s="63"/>
      <c r="AB207" s="15">
        <f t="shared" si="34"/>
        <v>0</v>
      </c>
      <c r="AC207" s="71">
        <f t="shared" si="35"/>
        <v>0</v>
      </c>
    </row>
    <row r="208" spans="1:29" ht="15.75" thickBot="1" x14ac:dyDescent="0.3">
      <c r="A208" s="225">
        <f t="shared" si="42"/>
        <v>204</v>
      </c>
      <c r="B208" s="18"/>
      <c r="C208" s="19"/>
      <c r="D208" s="20"/>
      <c r="E208" s="62">
        <v>0</v>
      </c>
      <c r="F208" s="255">
        <v>0.255</v>
      </c>
      <c r="G208" s="8">
        <f t="shared" si="36"/>
        <v>0</v>
      </c>
      <c r="H208" s="8">
        <f t="shared" si="37"/>
        <v>0</v>
      </c>
      <c r="I208" s="8">
        <f t="shared" si="38"/>
        <v>0</v>
      </c>
      <c r="J208" s="8">
        <f t="shared" si="39"/>
        <v>0</v>
      </c>
      <c r="K208" s="8">
        <f t="shared" si="40"/>
        <v>0</v>
      </c>
      <c r="L208" s="8">
        <f t="shared" si="41"/>
        <v>0</v>
      </c>
      <c r="M208" s="14">
        <f t="shared" si="33"/>
        <v>0</v>
      </c>
      <c r="N208" s="45"/>
      <c r="O208" s="228" t="str">
        <f>IF(AND(E208&gt;0,N208&gt;0),IF(E208&gt;0,VLOOKUP(N208,Tilinumerot!$A$3:$C$54,3,FALSE),"Ei tilinroa"),"-")</f>
        <v>-</v>
      </c>
      <c r="P208" s="62"/>
      <c r="Q208" s="62"/>
      <c r="R208" s="62"/>
      <c r="S208" s="62"/>
      <c r="T208" s="62"/>
      <c r="U208" s="62"/>
      <c r="V208" s="62"/>
      <c r="W208" s="62"/>
      <c r="X208" s="62"/>
      <c r="Y208" s="62"/>
      <c r="Z208" s="63"/>
      <c r="AA208" s="63"/>
      <c r="AB208" s="15">
        <f t="shared" si="34"/>
        <v>0</v>
      </c>
      <c r="AC208" s="71">
        <f t="shared" si="35"/>
        <v>0</v>
      </c>
    </row>
    <row r="209" spans="1:29" ht="15.75" thickBot="1" x14ac:dyDescent="0.3">
      <c r="A209" s="225">
        <f t="shared" si="42"/>
        <v>205</v>
      </c>
      <c r="B209" s="18"/>
      <c r="C209" s="19"/>
      <c r="D209" s="20"/>
      <c r="E209" s="62">
        <v>0</v>
      </c>
      <c r="F209" s="255">
        <v>0.255</v>
      </c>
      <c r="G209" s="8">
        <f t="shared" si="36"/>
        <v>0</v>
      </c>
      <c r="H209" s="8">
        <f t="shared" si="37"/>
        <v>0</v>
      </c>
      <c r="I209" s="8">
        <f t="shared" si="38"/>
        <v>0</v>
      </c>
      <c r="J209" s="8">
        <f t="shared" si="39"/>
        <v>0</v>
      </c>
      <c r="K209" s="8">
        <f t="shared" si="40"/>
        <v>0</v>
      </c>
      <c r="L209" s="8">
        <f t="shared" si="41"/>
        <v>0</v>
      </c>
      <c r="M209" s="14">
        <f t="shared" si="33"/>
        <v>0</v>
      </c>
      <c r="N209" s="45"/>
      <c r="O209" s="228" t="str">
        <f>IF(AND(E209&gt;0,N209&gt;0),IF(E209&gt;0,VLOOKUP(N209,Tilinumerot!$A$3:$C$54,3,FALSE),"Ei tilinroa"),"-")</f>
        <v>-</v>
      </c>
      <c r="P209" s="62"/>
      <c r="Q209" s="62"/>
      <c r="R209" s="62"/>
      <c r="S209" s="62"/>
      <c r="T209" s="62"/>
      <c r="U209" s="62"/>
      <c r="V209" s="62"/>
      <c r="W209" s="62"/>
      <c r="X209" s="62"/>
      <c r="Y209" s="62"/>
      <c r="Z209" s="63"/>
      <c r="AA209" s="63"/>
      <c r="AB209" s="15">
        <f t="shared" si="34"/>
        <v>0</v>
      </c>
      <c r="AC209" s="71">
        <f t="shared" si="35"/>
        <v>0</v>
      </c>
    </row>
    <row r="210" spans="1:29" ht="15.75" thickBot="1" x14ac:dyDescent="0.3">
      <c r="A210" s="225">
        <f t="shared" si="42"/>
        <v>206</v>
      </c>
      <c r="B210" s="18"/>
      <c r="C210" s="19"/>
      <c r="D210" s="20"/>
      <c r="E210" s="62">
        <v>0</v>
      </c>
      <c r="F210" s="255">
        <v>0.255</v>
      </c>
      <c r="G210" s="8">
        <f t="shared" si="36"/>
        <v>0</v>
      </c>
      <c r="H210" s="8">
        <f t="shared" si="37"/>
        <v>0</v>
      </c>
      <c r="I210" s="8">
        <f t="shared" si="38"/>
        <v>0</v>
      </c>
      <c r="J210" s="8">
        <f t="shared" si="39"/>
        <v>0</v>
      </c>
      <c r="K210" s="8">
        <f t="shared" si="40"/>
        <v>0</v>
      </c>
      <c r="L210" s="8">
        <f t="shared" si="41"/>
        <v>0</v>
      </c>
      <c r="M210" s="14">
        <f t="shared" si="33"/>
        <v>0</v>
      </c>
      <c r="N210" s="45"/>
      <c r="O210" s="228" t="str">
        <f>IF(AND(E210&gt;0,N210&gt;0),IF(E210&gt;0,VLOOKUP(N210,Tilinumerot!$A$3:$C$54,3,FALSE),"Ei tilinroa"),"-")</f>
        <v>-</v>
      </c>
      <c r="P210" s="62"/>
      <c r="Q210" s="62"/>
      <c r="R210" s="62"/>
      <c r="S210" s="62"/>
      <c r="T210" s="62"/>
      <c r="U210" s="62"/>
      <c r="V210" s="62"/>
      <c r="W210" s="62"/>
      <c r="X210" s="62"/>
      <c r="Y210" s="62"/>
      <c r="Z210" s="63"/>
      <c r="AA210" s="63"/>
      <c r="AB210" s="15">
        <f t="shared" si="34"/>
        <v>0</v>
      </c>
      <c r="AC210" s="71">
        <f t="shared" si="35"/>
        <v>0</v>
      </c>
    </row>
    <row r="211" spans="1:29" ht="15.75" thickBot="1" x14ac:dyDescent="0.3">
      <c r="A211" s="225">
        <f t="shared" si="42"/>
        <v>207</v>
      </c>
      <c r="B211" s="18"/>
      <c r="C211" s="19"/>
      <c r="D211" s="20"/>
      <c r="E211" s="62">
        <v>0</v>
      </c>
      <c r="F211" s="255">
        <v>0.255</v>
      </c>
      <c r="G211" s="8">
        <f t="shared" si="36"/>
        <v>0</v>
      </c>
      <c r="H211" s="8">
        <f t="shared" si="37"/>
        <v>0</v>
      </c>
      <c r="I211" s="8">
        <f t="shared" si="38"/>
        <v>0</v>
      </c>
      <c r="J211" s="8">
        <f t="shared" si="39"/>
        <v>0</v>
      </c>
      <c r="K211" s="8">
        <f t="shared" si="40"/>
        <v>0</v>
      </c>
      <c r="L211" s="8">
        <f t="shared" si="41"/>
        <v>0</v>
      </c>
      <c r="M211" s="14">
        <f t="shared" ref="M211:M274" si="43">E211-(SUM(G211:L211))-SUM(P211:AA211)</f>
        <v>0</v>
      </c>
      <c r="N211" s="45"/>
      <c r="O211" s="228" t="str">
        <f>IF(AND(E211&gt;0,N211&gt;0),IF(E211&gt;0,VLOOKUP(N211,Tilinumerot!$A$3:$C$54,3,FALSE),"Ei tilinroa"),"-")</f>
        <v>-</v>
      </c>
      <c r="P211" s="62"/>
      <c r="Q211" s="62"/>
      <c r="R211" s="62"/>
      <c r="S211" s="62"/>
      <c r="T211" s="62"/>
      <c r="U211" s="62"/>
      <c r="V211" s="62"/>
      <c r="W211" s="62"/>
      <c r="X211" s="62"/>
      <c r="Y211" s="62"/>
      <c r="Z211" s="63"/>
      <c r="AA211" s="63"/>
      <c r="AB211" s="15">
        <f t="shared" ref="AB211:AB274" si="44">E211-SUM(G211:L211)</f>
        <v>0</v>
      </c>
      <c r="AC211" s="71">
        <f t="shared" ref="AC211:AC274" si="45">IF(N211&lt;&gt;"",SUM(P211:Y211),0)</f>
        <v>0</v>
      </c>
    </row>
    <row r="212" spans="1:29" ht="15.75" thickBot="1" x14ac:dyDescent="0.3">
      <c r="A212" s="225">
        <f t="shared" si="42"/>
        <v>208</v>
      </c>
      <c r="B212" s="18"/>
      <c r="C212" s="19"/>
      <c r="D212" s="20"/>
      <c r="E212" s="62">
        <v>0</v>
      </c>
      <c r="F212" s="255">
        <v>0.255</v>
      </c>
      <c r="G212" s="8">
        <f t="shared" si="36"/>
        <v>0</v>
      </c>
      <c r="H212" s="8">
        <f t="shared" si="37"/>
        <v>0</v>
      </c>
      <c r="I212" s="8">
        <f t="shared" si="38"/>
        <v>0</v>
      </c>
      <c r="J212" s="8">
        <f t="shared" si="39"/>
        <v>0</v>
      </c>
      <c r="K212" s="8">
        <f t="shared" si="40"/>
        <v>0</v>
      </c>
      <c r="L212" s="8">
        <f t="shared" si="41"/>
        <v>0</v>
      </c>
      <c r="M212" s="14">
        <f t="shared" si="43"/>
        <v>0</v>
      </c>
      <c r="N212" s="45"/>
      <c r="O212" s="228" t="str">
        <f>IF(AND(E212&gt;0,N212&gt;0),IF(E212&gt;0,VLOOKUP(N212,Tilinumerot!$A$3:$C$54,3,FALSE),"Ei tilinroa"),"-")</f>
        <v>-</v>
      </c>
      <c r="P212" s="62"/>
      <c r="Q212" s="62"/>
      <c r="R212" s="62"/>
      <c r="S212" s="62"/>
      <c r="T212" s="62"/>
      <c r="U212" s="62"/>
      <c r="V212" s="62"/>
      <c r="W212" s="62"/>
      <c r="X212" s="62"/>
      <c r="Y212" s="62"/>
      <c r="Z212" s="63"/>
      <c r="AA212" s="63"/>
      <c r="AB212" s="15">
        <f t="shared" si="44"/>
        <v>0</v>
      </c>
      <c r="AC212" s="71">
        <f t="shared" si="45"/>
        <v>0</v>
      </c>
    </row>
    <row r="213" spans="1:29" ht="15.75" thickBot="1" x14ac:dyDescent="0.3">
      <c r="A213" s="225">
        <f t="shared" si="42"/>
        <v>209</v>
      </c>
      <c r="B213" s="18"/>
      <c r="C213" s="19"/>
      <c r="D213" s="20"/>
      <c r="E213" s="62">
        <v>0</v>
      </c>
      <c r="F213" s="255">
        <v>0.255</v>
      </c>
      <c r="G213" s="8">
        <f t="shared" si="36"/>
        <v>0</v>
      </c>
      <c r="H213" s="8">
        <f t="shared" si="37"/>
        <v>0</v>
      </c>
      <c r="I213" s="8">
        <f t="shared" si="38"/>
        <v>0</v>
      </c>
      <c r="J213" s="8">
        <f t="shared" si="39"/>
        <v>0</v>
      </c>
      <c r="K213" s="8">
        <f t="shared" si="40"/>
        <v>0</v>
      </c>
      <c r="L213" s="8">
        <f t="shared" si="41"/>
        <v>0</v>
      </c>
      <c r="M213" s="14">
        <f t="shared" si="43"/>
        <v>0</v>
      </c>
      <c r="N213" s="45"/>
      <c r="O213" s="228" t="str">
        <f>IF(AND(E213&gt;0,N213&gt;0),IF(E213&gt;0,VLOOKUP(N213,Tilinumerot!$A$3:$C$54,3,FALSE),"Ei tilinroa"),"-")</f>
        <v>-</v>
      </c>
      <c r="P213" s="62"/>
      <c r="Q213" s="62"/>
      <c r="R213" s="62"/>
      <c r="S213" s="62"/>
      <c r="T213" s="62"/>
      <c r="U213" s="62"/>
      <c r="V213" s="62"/>
      <c r="W213" s="62"/>
      <c r="X213" s="62"/>
      <c r="Y213" s="62"/>
      <c r="Z213" s="63"/>
      <c r="AA213" s="63"/>
      <c r="AB213" s="15">
        <f t="shared" si="44"/>
        <v>0</v>
      </c>
      <c r="AC213" s="71">
        <f t="shared" si="45"/>
        <v>0</v>
      </c>
    </row>
    <row r="214" spans="1:29" ht="15.75" thickBot="1" x14ac:dyDescent="0.3">
      <c r="A214" s="225">
        <f t="shared" si="42"/>
        <v>210</v>
      </c>
      <c r="B214" s="18"/>
      <c r="C214" s="19"/>
      <c r="D214" s="20"/>
      <c r="E214" s="62">
        <v>0</v>
      </c>
      <c r="F214" s="255">
        <v>0.255</v>
      </c>
      <c r="G214" s="8">
        <f t="shared" si="36"/>
        <v>0</v>
      </c>
      <c r="H214" s="8">
        <f t="shared" si="37"/>
        <v>0</v>
      </c>
      <c r="I214" s="8">
        <f t="shared" si="38"/>
        <v>0</v>
      </c>
      <c r="J214" s="8">
        <f t="shared" si="39"/>
        <v>0</v>
      </c>
      <c r="K214" s="8">
        <f t="shared" si="40"/>
        <v>0</v>
      </c>
      <c r="L214" s="8">
        <f t="shared" si="41"/>
        <v>0</v>
      </c>
      <c r="M214" s="14">
        <f t="shared" si="43"/>
        <v>0</v>
      </c>
      <c r="N214" s="45"/>
      <c r="O214" s="228" t="str">
        <f>IF(AND(E214&gt;0,N214&gt;0),IF(E214&gt;0,VLOOKUP(N214,Tilinumerot!$A$3:$C$54,3,FALSE),"Ei tilinroa"),"-")</f>
        <v>-</v>
      </c>
      <c r="P214" s="62"/>
      <c r="Q214" s="62"/>
      <c r="R214" s="62"/>
      <c r="S214" s="62"/>
      <c r="T214" s="62"/>
      <c r="U214" s="62"/>
      <c r="V214" s="62"/>
      <c r="W214" s="62"/>
      <c r="X214" s="62"/>
      <c r="Y214" s="62"/>
      <c r="Z214" s="63"/>
      <c r="AA214" s="63"/>
      <c r="AB214" s="15">
        <f t="shared" si="44"/>
        <v>0</v>
      </c>
      <c r="AC214" s="71">
        <f t="shared" si="45"/>
        <v>0</v>
      </c>
    </row>
    <row r="215" spans="1:29" ht="15.75" thickBot="1" x14ac:dyDescent="0.3">
      <c r="A215" s="225">
        <f t="shared" si="42"/>
        <v>211</v>
      </c>
      <c r="B215" s="18"/>
      <c r="C215" s="19"/>
      <c r="D215" s="20"/>
      <c r="E215" s="62">
        <v>0</v>
      </c>
      <c r="F215" s="255">
        <v>0.255</v>
      </c>
      <c r="G215" s="8">
        <f t="shared" si="36"/>
        <v>0</v>
      </c>
      <c r="H215" s="8">
        <f t="shared" si="37"/>
        <v>0</v>
      </c>
      <c r="I215" s="8">
        <f t="shared" si="38"/>
        <v>0</v>
      </c>
      <c r="J215" s="8">
        <f t="shared" si="39"/>
        <v>0</v>
      </c>
      <c r="K215" s="8">
        <f t="shared" si="40"/>
        <v>0</v>
      </c>
      <c r="L215" s="8">
        <f t="shared" si="41"/>
        <v>0</v>
      </c>
      <c r="M215" s="14">
        <f t="shared" si="43"/>
        <v>0</v>
      </c>
      <c r="N215" s="45"/>
      <c r="O215" s="228" t="str">
        <f>IF(AND(E215&gt;0,N215&gt;0),IF(E215&gt;0,VLOOKUP(N215,Tilinumerot!$A$3:$C$54,3,FALSE),"Ei tilinroa"),"-")</f>
        <v>-</v>
      </c>
      <c r="P215" s="62"/>
      <c r="Q215" s="62"/>
      <c r="R215" s="62"/>
      <c r="S215" s="62"/>
      <c r="T215" s="62"/>
      <c r="U215" s="62"/>
      <c r="V215" s="62"/>
      <c r="W215" s="62"/>
      <c r="X215" s="62"/>
      <c r="Y215" s="62"/>
      <c r="Z215" s="63"/>
      <c r="AA215" s="63"/>
      <c r="AB215" s="15">
        <f t="shared" si="44"/>
        <v>0</v>
      </c>
      <c r="AC215" s="71">
        <f t="shared" si="45"/>
        <v>0</v>
      </c>
    </row>
    <row r="216" spans="1:29" ht="15.75" thickBot="1" x14ac:dyDescent="0.3">
      <c r="A216" s="225">
        <f t="shared" si="42"/>
        <v>212</v>
      </c>
      <c r="B216" s="18"/>
      <c r="C216" s="19"/>
      <c r="D216" s="20"/>
      <c r="E216" s="62">
        <v>0</v>
      </c>
      <c r="F216" s="255">
        <v>0.255</v>
      </c>
      <c r="G216" s="8">
        <f t="shared" si="36"/>
        <v>0</v>
      </c>
      <c r="H216" s="8">
        <f t="shared" si="37"/>
        <v>0</v>
      </c>
      <c r="I216" s="8">
        <f t="shared" si="38"/>
        <v>0</v>
      </c>
      <c r="J216" s="8">
        <f t="shared" si="39"/>
        <v>0</v>
      </c>
      <c r="K216" s="8">
        <f t="shared" si="40"/>
        <v>0</v>
      </c>
      <c r="L216" s="8">
        <f t="shared" si="41"/>
        <v>0</v>
      </c>
      <c r="M216" s="14">
        <f t="shared" si="43"/>
        <v>0</v>
      </c>
      <c r="N216" s="45"/>
      <c r="O216" s="228" t="str">
        <f>IF(AND(E216&gt;0,N216&gt;0),IF(E216&gt;0,VLOOKUP(N216,Tilinumerot!$A$3:$C$54,3,FALSE),"Ei tilinroa"),"-")</f>
        <v>-</v>
      </c>
      <c r="P216" s="62"/>
      <c r="Q216" s="62"/>
      <c r="R216" s="62"/>
      <c r="S216" s="62"/>
      <c r="T216" s="62"/>
      <c r="U216" s="62"/>
      <c r="V216" s="62"/>
      <c r="W216" s="62"/>
      <c r="X216" s="62"/>
      <c r="Y216" s="62"/>
      <c r="Z216" s="63"/>
      <c r="AA216" s="63"/>
      <c r="AB216" s="15">
        <f t="shared" si="44"/>
        <v>0</v>
      </c>
      <c r="AC216" s="71">
        <f t="shared" si="45"/>
        <v>0</v>
      </c>
    </row>
    <row r="217" spans="1:29" ht="15.75" thickBot="1" x14ac:dyDescent="0.3">
      <c r="A217" s="225">
        <f t="shared" si="42"/>
        <v>213</v>
      </c>
      <c r="B217" s="18"/>
      <c r="C217" s="19"/>
      <c r="D217" s="20"/>
      <c r="E217" s="62">
        <v>0</v>
      </c>
      <c r="F217" s="255">
        <v>0.255</v>
      </c>
      <c r="G217" s="8">
        <f t="shared" si="36"/>
        <v>0</v>
      </c>
      <c r="H217" s="8">
        <f t="shared" si="37"/>
        <v>0</v>
      </c>
      <c r="I217" s="8">
        <f t="shared" si="38"/>
        <v>0</v>
      </c>
      <c r="J217" s="8">
        <f t="shared" si="39"/>
        <v>0</v>
      </c>
      <c r="K217" s="8">
        <f t="shared" si="40"/>
        <v>0</v>
      </c>
      <c r="L217" s="8">
        <f t="shared" si="41"/>
        <v>0</v>
      </c>
      <c r="M217" s="14">
        <f t="shared" si="43"/>
        <v>0</v>
      </c>
      <c r="N217" s="45"/>
      <c r="O217" s="228" t="str">
        <f>IF(AND(E217&gt;0,N217&gt;0),IF(E217&gt;0,VLOOKUP(N217,Tilinumerot!$A$3:$C$54,3,FALSE),"Ei tilinroa"),"-")</f>
        <v>-</v>
      </c>
      <c r="P217" s="62"/>
      <c r="Q217" s="62"/>
      <c r="R217" s="62"/>
      <c r="S217" s="62"/>
      <c r="T217" s="62"/>
      <c r="U217" s="62"/>
      <c r="V217" s="62"/>
      <c r="W217" s="62"/>
      <c r="X217" s="62"/>
      <c r="Y217" s="62"/>
      <c r="Z217" s="63"/>
      <c r="AA217" s="63"/>
      <c r="AB217" s="15">
        <f t="shared" si="44"/>
        <v>0</v>
      </c>
      <c r="AC217" s="71">
        <f t="shared" si="45"/>
        <v>0</v>
      </c>
    </row>
    <row r="218" spans="1:29" ht="15.75" thickBot="1" x14ac:dyDescent="0.3">
      <c r="A218" s="225">
        <f t="shared" si="42"/>
        <v>214</v>
      </c>
      <c r="B218" s="18"/>
      <c r="C218" s="19"/>
      <c r="D218" s="20"/>
      <c r="E218" s="62">
        <v>0</v>
      </c>
      <c r="F218" s="255">
        <v>0.255</v>
      </c>
      <c r="G218" s="8">
        <f t="shared" si="36"/>
        <v>0</v>
      </c>
      <c r="H218" s="8">
        <f t="shared" si="37"/>
        <v>0</v>
      </c>
      <c r="I218" s="8">
        <f t="shared" si="38"/>
        <v>0</v>
      </c>
      <c r="J218" s="8">
        <f t="shared" si="39"/>
        <v>0</v>
      </c>
      <c r="K218" s="8">
        <f t="shared" si="40"/>
        <v>0</v>
      </c>
      <c r="L218" s="8">
        <f t="shared" si="41"/>
        <v>0</v>
      </c>
      <c r="M218" s="14">
        <f t="shared" si="43"/>
        <v>0</v>
      </c>
      <c r="N218" s="45"/>
      <c r="O218" s="228" t="str">
        <f>IF(AND(E218&gt;0,N218&gt;0),IF(E218&gt;0,VLOOKUP(N218,Tilinumerot!$A$3:$C$54,3,FALSE),"Ei tilinroa"),"-")</f>
        <v>-</v>
      </c>
      <c r="P218" s="62"/>
      <c r="Q218" s="62"/>
      <c r="R218" s="62"/>
      <c r="S218" s="62"/>
      <c r="T218" s="62"/>
      <c r="U218" s="62"/>
      <c r="V218" s="62"/>
      <c r="W218" s="62"/>
      <c r="X218" s="62"/>
      <c r="Y218" s="62"/>
      <c r="Z218" s="63"/>
      <c r="AA218" s="63"/>
      <c r="AB218" s="15">
        <f t="shared" si="44"/>
        <v>0</v>
      </c>
      <c r="AC218" s="71">
        <f t="shared" si="45"/>
        <v>0</v>
      </c>
    </row>
    <row r="219" spans="1:29" ht="15.75" thickBot="1" x14ac:dyDescent="0.3">
      <c r="A219" s="225">
        <f t="shared" si="42"/>
        <v>215</v>
      </c>
      <c r="B219" s="18"/>
      <c r="C219" s="19"/>
      <c r="D219" s="20"/>
      <c r="E219" s="62">
        <v>0</v>
      </c>
      <c r="F219" s="255">
        <v>0.255</v>
      </c>
      <c r="G219" s="8">
        <f t="shared" si="36"/>
        <v>0</v>
      </c>
      <c r="H219" s="8">
        <f t="shared" si="37"/>
        <v>0</v>
      </c>
      <c r="I219" s="8">
        <f t="shared" si="38"/>
        <v>0</v>
      </c>
      <c r="J219" s="8">
        <f t="shared" si="39"/>
        <v>0</v>
      </c>
      <c r="K219" s="8">
        <f t="shared" si="40"/>
        <v>0</v>
      </c>
      <c r="L219" s="8">
        <f t="shared" si="41"/>
        <v>0</v>
      </c>
      <c r="M219" s="14">
        <f t="shared" si="43"/>
        <v>0</v>
      </c>
      <c r="N219" s="45"/>
      <c r="O219" s="228" t="str">
        <f>IF(AND(E219&gt;0,N219&gt;0),IF(E219&gt;0,VLOOKUP(N219,Tilinumerot!$A$3:$C$54,3,FALSE),"Ei tilinroa"),"-")</f>
        <v>-</v>
      </c>
      <c r="P219" s="62"/>
      <c r="Q219" s="62"/>
      <c r="R219" s="62"/>
      <c r="S219" s="62"/>
      <c r="T219" s="62"/>
      <c r="U219" s="62"/>
      <c r="V219" s="62"/>
      <c r="W219" s="62"/>
      <c r="X219" s="62"/>
      <c r="Y219" s="62"/>
      <c r="Z219" s="63"/>
      <c r="AA219" s="63"/>
      <c r="AB219" s="15">
        <f t="shared" si="44"/>
        <v>0</v>
      </c>
      <c r="AC219" s="71">
        <f t="shared" si="45"/>
        <v>0</v>
      </c>
    </row>
    <row r="220" spans="1:29" ht="15.75" thickBot="1" x14ac:dyDescent="0.3">
      <c r="A220" s="225">
        <f t="shared" si="42"/>
        <v>216</v>
      </c>
      <c r="B220" s="18"/>
      <c r="C220" s="19"/>
      <c r="D220" s="20"/>
      <c r="E220" s="62">
        <v>0</v>
      </c>
      <c r="F220" s="255">
        <v>0.255</v>
      </c>
      <c r="G220" s="8">
        <f t="shared" si="36"/>
        <v>0</v>
      </c>
      <c r="H220" s="8">
        <f t="shared" si="37"/>
        <v>0</v>
      </c>
      <c r="I220" s="8">
        <f t="shared" si="38"/>
        <v>0</v>
      </c>
      <c r="J220" s="8">
        <f t="shared" si="39"/>
        <v>0</v>
      </c>
      <c r="K220" s="8">
        <f t="shared" si="40"/>
        <v>0</v>
      </c>
      <c r="L220" s="8">
        <f t="shared" si="41"/>
        <v>0</v>
      </c>
      <c r="M220" s="14">
        <f t="shared" si="43"/>
        <v>0</v>
      </c>
      <c r="N220" s="45"/>
      <c r="O220" s="228" t="str">
        <f>IF(AND(E220&gt;0,N220&gt;0),IF(E220&gt;0,VLOOKUP(N220,Tilinumerot!$A$3:$C$54,3,FALSE),"Ei tilinroa"),"-")</f>
        <v>-</v>
      </c>
      <c r="P220" s="62"/>
      <c r="Q220" s="62"/>
      <c r="R220" s="62"/>
      <c r="S220" s="62"/>
      <c r="T220" s="62"/>
      <c r="U220" s="62"/>
      <c r="V220" s="62"/>
      <c r="W220" s="62"/>
      <c r="X220" s="62"/>
      <c r="Y220" s="62"/>
      <c r="Z220" s="63"/>
      <c r="AA220" s="63"/>
      <c r="AB220" s="15">
        <f t="shared" si="44"/>
        <v>0</v>
      </c>
      <c r="AC220" s="71">
        <f t="shared" si="45"/>
        <v>0</v>
      </c>
    </row>
    <row r="221" spans="1:29" ht="15.75" thickBot="1" x14ac:dyDescent="0.3">
      <c r="A221" s="225">
        <f t="shared" si="42"/>
        <v>217</v>
      </c>
      <c r="B221" s="18"/>
      <c r="C221" s="19"/>
      <c r="D221" s="20"/>
      <c r="E221" s="62">
        <v>0</v>
      </c>
      <c r="F221" s="255">
        <v>0.255</v>
      </c>
      <c r="G221" s="8">
        <f t="shared" si="36"/>
        <v>0</v>
      </c>
      <c r="H221" s="8">
        <f t="shared" si="37"/>
        <v>0</v>
      </c>
      <c r="I221" s="8">
        <f t="shared" si="38"/>
        <v>0</v>
      </c>
      <c r="J221" s="8">
        <f t="shared" si="39"/>
        <v>0</v>
      </c>
      <c r="K221" s="8">
        <f t="shared" si="40"/>
        <v>0</v>
      </c>
      <c r="L221" s="8">
        <f t="shared" si="41"/>
        <v>0</v>
      </c>
      <c r="M221" s="14">
        <f t="shared" si="43"/>
        <v>0</v>
      </c>
      <c r="N221" s="45"/>
      <c r="O221" s="228" t="str">
        <f>IF(AND(E221&gt;0,N221&gt;0),IF(E221&gt;0,VLOOKUP(N221,Tilinumerot!$A$3:$C$54,3,FALSE),"Ei tilinroa"),"-")</f>
        <v>-</v>
      </c>
      <c r="P221" s="62"/>
      <c r="Q221" s="62"/>
      <c r="R221" s="62"/>
      <c r="S221" s="62"/>
      <c r="T221" s="62"/>
      <c r="U221" s="62"/>
      <c r="V221" s="62"/>
      <c r="W221" s="62"/>
      <c r="X221" s="62"/>
      <c r="Y221" s="62"/>
      <c r="Z221" s="63"/>
      <c r="AA221" s="63"/>
      <c r="AB221" s="15">
        <f t="shared" si="44"/>
        <v>0</v>
      </c>
      <c r="AC221" s="71">
        <f t="shared" si="45"/>
        <v>0</v>
      </c>
    </row>
    <row r="222" spans="1:29" ht="15.75" thickBot="1" x14ac:dyDescent="0.3">
      <c r="A222" s="225">
        <f t="shared" si="42"/>
        <v>218</v>
      </c>
      <c r="B222" s="18"/>
      <c r="C222" s="19"/>
      <c r="D222" s="20"/>
      <c r="E222" s="62">
        <v>0</v>
      </c>
      <c r="F222" s="255">
        <v>0.255</v>
      </c>
      <c r="G222" s="8">
        <f t="shared" si="36"/>
        <v>0</v>
      </c>
      <c r="H222" s="8">
        <f t="shared" si="37"/>
        <v>0</v>
      </c>
      <c r="I222" s="8">
        <f t="shared" si="38"/>
        <v>0</v>
      </c>
      <c r="J222" s="8">
        <f t="shared" si="39"/>
        <v>0</v>
      </c>
      <c r="K222" s="8">
        <f t="shared" si="40"/>
        <v>0</v>
      </c>
      <c r="L222" s="8">
        <f t="shared" si="41"/>
        <v>0</v>
      </c>
      <c r="M222" s="14">
        <f t="shared" si="43"/>
        <v>0</v>
      </c>
      <c r="N222" s="45"/>
      <c r="O222" s="228" t="str">
        <f>IF(AND(E222&gt;0,N222&gt;0),IF(E222&gt;0,VLOOKUP(N222,Tilinumerot!$A$3:$C$54,3,FALSE),"Ei tilinroa"),"-")</f>
        <v>-</v>
      </c>
      <c r="P222" s="62"/>
      <c r="Q222" s="62"/>
      <c r="R222" s="62"/>
      <c r="S222" s="62"/>
      <c r="T222" s="62"/>
      <c r="U222" s="62"/>
      <c r="V222" s="62"/>
      <c r="W222" s="62"/>
      <c r="X222" s="62"/>
      <c r="Y222" s="62"/>
      <c r="Z222" s="63"/>
      <c r="AA222" s="63"/>
      <c r="AB222" s="15">
        <f t="shared" si="44"/>
        <v>0</v>
      </c>
      <c r="AC222" s="71">
        <f t="shared" si="45"/>
        <v>0</v>
      </c>
    </row>
    <row r="223" spans="1:29" ht="15.75" thickBot="1" x14ac:dyDescent="0.3">
      <c r="A223" s="225">
        <f t="shared" si="42"/>
        <v>219</v>
      </c>
      <c r="B223" s="18"/>
      <c r="C223" s="19"/>
      <c r="D223" s="20"/>
      <c r="E223" s="62">
        <v>0</v>
      </c>
      <c r="F223" s="255">
        <v>0.255</v>
      </c>
      <c r="G223" s="8">
        <f t="shared" si="36"/>
        <v>0</v>
      </c>
      <c r="H223" s="8">
        <f t="shared" si="37"/>
        <v>0</v>
      </c>
      <c r="I223" s="8">
        <f t="shared" si="38"/>
        <v>0</v>
      </c>
      <c r="J223" s="8">
        <f t="shared" si="39"/>
        <v>0</v>
      </c>
      <c r="K223" s="8">
        <f t="shared" si="40"/>
        <v>0</v>
      </c>
      <c r="L223" s="8">
        <f t="shared" si="41"/>
        <v>0</v>
      </c>
      <c r="M223" s="14">
        <f t="shared" si="43"/>
        <v>0</v>
      </c>
      <c r="N223" s="45"/>
      <c r="O223" s="228" t="str">
        <f>IF(AND(E223&gt;0,N223&gt;0),IF(E223&gt;0,VLOOKUP(N223,Tilinumerot!$A$3:$C$54,3,FALSE),"Ei tilinroa"),"-")</f>
        <v>-</v>
      </c>
      <c r="P223" s="62"/>
      <c r="Q223" s="62"/>
      <c r="R223" s="62"/>
      <c r="S223" s="62"/>
      <c r="T223" s="62"/>
      <c r="U223" s="62"/>
      <c r="V223" s="62"/>
      <c r="W223" s="62"/>
      <c r="X223" s="62"/>
      <c r="Y223" s="62"/>
      <c r="Z223" s="63"/>
      <c r="AA223" s="63"/>
      <c r="AB223" s="15">
        <f t="shared" si="44"/>
        <v>0</v>
      </c>
      <c r="AC223" s="71">
        <f t="shared" si="45"/>
        <v>0</v>
      </c>
    </row>
    <row r="224" spans="1:29" ht="15.75" thickBot="1" x14ac:dyDescent="0.3">
      <c r="A224" s="225">
        <f t="shared" si="42"/>
        <v>220</v>
      </c>
      <c r="B224" s="18"/>
      <c r="C224" s="19"/>
      <c r="D224" s="20"/>
      <c r="E224" s="62">
        <v>0</v>
      </c>
      <c r="F224" s="255">
        <v>0.255</v>
      </c>
      <c r="G224" s="8">
        <f t="shared" si="36"/>
        <v>0</v>
      </c>
      <c r="H224" s="8">
        <f t="shared" si="37"/>
        <v>0</v>
      </c>
      <c r="I224" s="8">
        <f t="shared" si="38"/>
        <v>0</v>
      </c>
      <c r="J224" s="8">
        <f t="shared" si="39"/>
        <v>0</v>
      </c>
      <c r="K224" s="8">
        <f t="shared" si="40"/>
        <v>0</v>
      </c>
      <c r="L224" s="8">
        <f t="shared" si="41"/>
        <v>0</v>
      </c>
      <c r="M224" s="14">
        <f t="shared" si="43"/>
        <v>0</v>
      </c>
      <c r="N224" s="45"/>
      <c r="O224" s="228" t="str">
        <f>IF(AND(E224&gt;0,N224&gt;0),IF(E224&gt;0,VLOOKUP(N224,Tilinumerot!$A$3:$C$54,3,FALSE),"Ei tilinroa"),"-")</f>
        <v>-</v>
      </c>
      <c r="P224" s="62"/>
      <c r="Q224" s="62"/>
      <c r="R224" s="62"/>
      <c r="S224" s="62"/>
      <c r="T224" s="62"/>
      <c r="U224" s="62"/>
      <c r="V224" s="62"/>
      <c r="W224" s="62"/>
      <c r="X224" s="62"/>
      <c r="Y224" s="62"/>
      <c r="Z224" s="63"/>
      <c r="AA224" s="63"/>
      <c r="AB224" s="15">
        <f t="shared" si="44"/>
        <v>0</v>
      </c>
      <c r="AC224" s="71">
        <f t="shared" si="45"/>
        <v>0</v>
      </c>
    </row>
    <row r="225" spans="1:29" ht="15.75" thickBot="1" x14ac:dyDescent="0.3">
      <c r="A225" s="225">
        <f t="shared" si="42"/>
        <v>221</v>
      </c>
      <c r="B225" s="18"/>
      <c r="C225" s="19"/>
      <c r="D225" s="20"/>
      <c r="E225" s="62">
        <v>0</v>
      </c>
      <c r="F225" s="255">
        <v>0.255</v>
      </c>
      <c r="G225" s="8">
        <f t="shared" si="36"/>
        <v>0</v>
      </c>
      <c r="H225" s="8">
        <f t="shared" si="37"/>
        <v>0</v>
      </c>
      <c r="I225" s="8">
        <f t="shared" si="38"/>
        <v>0</v>
      </c>
      <c r="J225" s="8">
        <f t="shared" si="39"/>
        <v>0</v>
      </c>
      <c r="K225" s="8">
        <f t="shared" si="40"/>
        <v>0</v>
      </c>
      <c r="L225" s="8">
        <f t="shared" si="41"/>
        <v>0</v>
      </c>
      <c r="M225" s="14">
        <f t="shared" si="43"/>
        <v>0</v>
      </c>
      <c r="N225" s="45"/>
      <c r="O225" s="228" t="str">
        <f>IF(AND(E225&gt;0,N225&gt;0),IF(E225&gt;0,VLOOKUP(N225,Tilinumerot!$A$3:$C$54,3,FALSE),"Ei tilinroa"),"-")</f>
        <v>-</v>
      </c>
      <c r="P225" s="62"/>
      <c r="Q225" s="62"/>
      <c r="R225" s="62"/>
      <c r="S225" s="62"/>
      <c r="T225" s="62"/>
      <c r="U225" s="62"/>
      <c r="V225" s="62"/>
      <c r="W225" s="62"/>
      <c r="X225" s="62"/>
      <c r="Y225" s="62"/>
      <c r="Z225" s="63"/>
      <c r="AA225" s="63"/>
      <c r="AB225" s="15">
        <f t="shared" si="44"/>
        <v>0</v>
      </c>
      <c r="AC225" s="71">
        <f t="shared" si="45"/>
        <v>0</v>
      </c>
    </row>
    <row r="226" spans="1:29" ht="15.75" thickBot="1" x14ac:dyDescent="0.3">
      <c r="A226" s="225">
        <f t="shared" si="42"/>
        <v>222</v>
      </c>
      <c r="B226" s="18"/>
      <c r="C226" s="19"/>
      <c r="D226" s="20"/>
      <c r="E226" s="62">
        <v>0</v>
      </c>
      <c r="F226" s="255">
        <v>0.255</v>
      </c>
      <c r="G226" s="8">
        <f t="shared" si="36"/>
        <v>0</v>
      </c>
      <c r="H226" s="8">
        <f t="shared" si="37"/>
        <v>0</v>
      </c>
      <c r="I226" s="8">
        <f t="shared" si="38"/>
        <v>0</v>
      </c>
      <c r="J226" s="8">
        <f t="shared" si="39"/>
        <v>0</v>
      </c>
      <c r="K226" s="8">
        <f t="shared" si="40"/>
        <v>0</v>
      </c>
      <c r="L226" s="8">
        <f t="shared" si="41"/>
        <v>0</v>
      </c>
      <c r="M226" s="14">
        <f t="shared" si="43"/>
        <v>0</v>
      </c>
      <c r="N226" s="45"/>
      <c r="O226" s="228" t="str">
        <f>IF(AND(E226&gt;0,N226&gt;0),IF(E226&gt;0,VLOOKUP(N226,Tilinumerot!$A$3:$C$54,3,FALSE),"Ei tilinroa"),"-")</f>
        <v>-</v>
      </c>
      <c r="P226" s="62"/>
      <c r="Q226" s="62"/>
      <c r="R226" s="62"/>
      <c r="S226" s="62"/>
      <c r="T226" s="62"/>
      <c r="U226" s="62"/>
      <c r="V226" s="62"/>
      <c r="W226" s="62"/>
      <c r="X226" s="62"/>
      <c r="Y226" s="62"/>
      <c r="Z226" s="63"/>
      <c r="AA226" s="63"/>
      <c r="AB226" s="15">
        <f t="shared" si="44"/>
        <v>0</v>
      </c>
      <c r="AC226" s="71">
        <f t="shared" si="45"/>
        <v>0</v>
      </c>
    </row>
    <row r="227" spans="1:29" ht="15.75" thickBot="1" x14ac:dyDescent="0.3">
      <c r="A227" s="225">
        <f t="shared" si="42"/>
        <v>223</v>
      </c>
      <c r="B227" s="18"/>
      <c r="C227" s="19"/>
      <c r="D227" s="20"/>
      <c r="E227" s="62">
        <v>0</v>
      </c>
      <c r="F227" s="255">
        <v>0.255</v>
      </c>
      <c r="G227" s="8">
        <f t="shared" si="36"/>
        <v>0</v>
      </c>
      <c r="H227" s="8">
        <f t="shared" si="37"/>
        <v>0</v>
      </c>
      <c r="I227" s="8">
        <f t="shared" si="38"/>
        <v>0</v>
      </c>
      <c r="J227" s="8">
        <f t="shared" si="39"/>
        <v>0</v>
      </c>
      <c r="K227" s="8">
        <f t="shared" si="40"/>
        <v>0</v>
      </c>
      <c r="L227" s="8">
        <f t="shared" si="41"/>
        <v>0</v>
      </c>
      <c r="M227" s="14">
        <f t="shared" si="43"/>
        <v>0</v>
      </c>
      <c r="N227" s="45"/>
      <c r="O227" s="228" t="str">
        <f>IF(AND(E227&gt;0,N227&gt;0),IF(E227&gt;0,VLOOKUP(N227,Tilinumerot!$A$3:$C$54,3,FALSE),"Ei tilinroa"),"-")</f>
        <v>-</v>
      </c>
      <c r="P227" s="62"/>
      <c r="Q227" s="62"/>
      <c r="R227" s="62"/>
      <c r="S227" s="62"/>
      <c r="T227" s="62"/>
      <c r="U227" s="62"/>
      <c r="V227" s="62"/>
      <c r="W227" s="62"/>
      <c r="X227" s="62"/>
      <c r="Y227" s="62"/>
      <c r="Z227" s="63"/>
      <c r="AA227" s="63"/>
      <c r="AB227" s="15">
        <f t="shared" si="44"/>
        <v>0</v>
      </c>
      <c r="AC227" s="71">
        <f t="shared" si="45"/>
        <v>0</v>
      </c>
    </row>
    <row r="228" spans="1:29" ht="15.75" thickBot="1" x14ac:dyDescent="0.3">
      <c r="A228" s="225">
        <f t="shared" si="42"/>
        <v>224</v>
      </c>
      <c r="B228" s="18"/>
      <c r="C228" s="19"/>
      <c r="D228" s="20"/>
      <c r="E228" s="62">
        <v>0</v>
      </c>
      <c r="F228" s="255">
        <v>0.255</v>
      </c>
      <c r="G228" s="8">
        <f t="shared" si="36"/>
        <v>0</v>
      </c>
      <c r="H228" s="8">
        <f t="shared" si="37"/>
        <v>0</v>
      </c>
      <c r="I228" s="8">
        <f t="shared" si="38"/>
        <v>0</v>
      </c>
      <c r="J228" s="8">
        <f t="shared" si="39"/>
        <v>0</v>
      </c>
      <c r="K228" s="8">
        <f t="shared" si="40"/>
        <v>0</v>
      </c>
      <c r="L228" s="8">
        <f t="shared" si="41"/>
        <v>0</v>
      </c>
      <c r="M228" s="14">
        <f t="shared" si="43"/>
        <v>0</v>
      </c>
      <c r="N228" s="45"/>
      <c r="O228" s="228" t="str">
        <f>IF(AND(E228&gt;0,N228&gt;0),IF(E228&gt;0,VLOOKUP(N228,Tilinumerot!$A$3:$C$54,3,FALSE),"Ei tilinroa"),"-")</f>
        <v>-</v>
      </c>
      <c r="P228" s="62"/>
      <c r="Q228" s="62"/>
      <c r="R228" s="62"/>
      <c r="S228" s="62"/>
      <c r="T228" s="62"/>
      <c r="U228" s="62"/>
      <c r="V228" s="62"/>
      <c r="W228" s="62"/>
      <c r="X228" s="62"/>
      <c r="Y228" s="62"/>
      <c r="Z228" s="63"/>
      <c r="AA228" s="63"/>
      <c r="AB228" s="15">
        <f t="shared" si="44"/>
        <v>0</v>
      </c>
      <c r="AC228" s="71">
        <f t="shared" si="45"/>
        <v>0</v>
      </c>
    </row>
    <row r="229" spans="1:29" ht="15.75" thickBot="1" x14ac:dyDescent="0.3">
      <c r="A229" s="225">
        <f t="shared" si="42"/>
        <v>225</v>
      </c>
      <c r="B229" s="18"/>
      <c r="C229" s="19"/>
      <c r="D229" s="20"/>
      <c r="E229" s="62">
        <v>0</v>
      </c>
      <c r="F229" s="255">
        <v>0.255</v>
      </c>
      <c r="G229" s="8">
        <f t="shared" si="36"/>
        <v>0</v>
      </c>
      <c r="H229" s="8">
        <f t="shared" si="37"/>
        <v>0</v>
      </c>
      <c r="I229" s="8">
        <f t="shared" si="38"/>
        <v>0</v>
      </c>
      <c r="J229" s="8">
        <f t="shared" si="39"/>
        <v>0</v>
      </c>
      <c r="K229" s="8">
        <f t="shared" si="40"/>
        <v>0</v>
      </c>
      <c r="L229" s="8">
        <f t="shared" si="41"/>
        <v>0</v>
      </c>
      <c r="M229" s="14">
        <f t="shared" si="43"/>
        <v>0</v>
      </c>
      <c r="N229" s="45"/>
      <c r="O229" s="228" t="str">
        <f>IF(AND(E229&gt;0,N229&gt;0),IF(E229&gt;0,VLOOKUP(N229,Tilinumerot!$A$3:$C$54,3,FALSE),"Ei tilinroa"),"-")</f>
        <v>-</v>
      </c>
      <c r="P229" s="62"/>
      <c r="Q229" s="62"/>
      <c r="R229" s="62"/>
      <c r="S229" s="62"/>
      <c r="T229" s="62"/>
      <c r="U229" s="62"/>
      <c r="V229" s="62"/>
      <c r="W229" s="62"/>
      <c r="X229" s="62"/>
      <c r="Y229" s="62"/>
      <c r="Z229" s="63"/>
      <c r="AA229" s="63"/>
      <c r="AB229" s="15">
        <f t="shared" si="44"/>
        <v>0</v>
      </c>
      <c r="AC229" s="71">
        <f t="shared" si="45"/>
        <v>0</v>
      </c>
    </row>
    <row r="230" spans="1:29" ht="15.75" thickBot="1" x14ac:dyDescent="0.3">
      <c r="A230" s="225">
        <f t="shared" si="42"/>
        <v>226</v>
      </c>
      <c r="B230" s="18"/>
      <c r="C230" s="19"/>
      <c r="D230" s="20"/>
      <c r="E230" s="62">
        <v>0</v>
      </c>
      <c r="F230" s="255">
        <v>0.255</v>
      </c>
      <c r="G230" s="8">
        <f t="shared" si="36"/>
        <v>0</v>
      </c>
      <c r="H230" s="8">
        <f t="shared" si="37"/>
        <v>0</v>
      </c>
      <c r="I230" s="8">
        <f t="shared" si="38"/>
        <v>0</v>
      </c>
      <c r="J230" s="8">
        <f t="shared" si="39"/>
        <v>0</v>
      </c>
      <c r="K230" s="8">
        <f t="shared" si="40"/>
        <v>0</v>
      </c>
      <c r="L230" s="8">
        <f t="shared" si="41"/>
        <v>0</v>
      </c>
      <c r="M230" s="14">
        <f t="shared" si="43"/>
        <v>0</v>
      </c>
      <c r="N230" s="45"/>
      <c r="O230" s="228" t="str">
        <f>IF(AND(E230&gt;0,N230&gt;0),IF(E230&gt;0,VLOOKUP(N230,Tilinumerot!$A$3:$C$54,3,FALSE),"Ei tilinroa"),"-")</f>
        <v>-</v>
      </c>
      <c r="P230" s="62"/>
      <c r="Q230" s="62"/>
      <c r="R230" s="62"/>
      <c r="S230" s="62"/>
      <c r="T230" s="62"/>
      <c r="U230" s="62"/>
      <c r="V230" s="62"/>
      <c r="W230" s="62"/>
      <c r="X230" s="62"/>
      <c r="Y230" s="62"/>
      <c r="Z230" s="63"/>
      <c r="AA230" s="63"/>
      <c r="AB230" s="15">
        <f t="shared" si="44"/>
        <v>0</v>
      </c>
      <c r="AC230" s="71">
        <f t="shared" si="45"/>
        <v>0</v>
      </c>
    </row>
    <row r="231" spans="1:29" ht="15.75" thickBot="1" x14ac:dyDescent="0.3">
      <c r="A231" s="225">
        <f t="shared" si="42"/>
        <v>227</v>
      </c>
      <c r="B231" s="18"/>
      <c r="C231" s="19"/>
      <c r="D231" s="20"/>
      <c r="E231" s="62">
        <v>0</v>
      </c>
      <c r="F231" s="255">
        <v>0.255</v>
      </c>
      <c r="G231" s="8">
        <f t="shared" si="36"/>
        <v>0</v>
      </c>
      <c r="H231" s="8">
        <f t="shared" si="37"/>
        <v>0</v>
      </c>
      <c r="I231" s="8">
        <f t="shared" si="38"/>
        <v>0</v>
      </c>
      <c r="J231" s="8">
        <f t="shared" si="39"/>
        <v>0</v>
      </c>
      <c r="K231" s="8">
        <f t="shared" si="40"/>
        <v>0</v>
      </c>
      <c r="L231" s="8">
        <f t="shared" si="41"/>
        <v>0</v>
      </c>
      <c r="M231" s="14">
        <f t="shared" si="43"/>
        <v>0</v>
      </c>
      <c r="N231" s="45"/>
      <c r="O231" s="228" t="str">
        <f>IF(AND(E231&gt;0,N231&gt;0),IF(E231&gt;0,VLOOKUP(N231,Tilinumerot!$A$3:$C$54,3,FALSE),"Ei tilinroa"),"-")</f>
        <v>-</v>
      </c>
      <c r="P231" s="62"/>
      <c r="Q231" s="62"/>
      <c r="R231" s="62"/>
      <c r="S231" s="62"/>
      <c r="T231" s="62"/>
      <c r="U231" s="62"/>
      <c r="V231" s="62"/>
      <c r="W231" s="62"/>
      <c r="X231" s="62"/>
      <c r="Y231" s="62"/>
      <c r="Z231" s="63"/>
      <c r="AA231" s="63"/>
      <c r="AB231" s="15">
        <f t="shared" si="44"/>
        <v>0</v>
      </c>
      <c r="AC231" s="71">
        <f t="shared" si="45"/>
        <v>0</v>
      </c>
    </row>
    <row r="232" spans="1:29" ht="15.75" thickBot="1" x14ac:dyDescent="0.3">
      <c r="A232" s="225">
        <f t="shared" si="42"/>
        <v>228</v>
      </c>
      <c r="B232" s="18"/>
      <c r="C232" s="19"/>
      <c r="D232" s="20"/>
      <c r="E232" s="62">
        <v>0</v>
      </c>
      <c r="F232" s="255">
        <v>0.255</v>
      </c>
      <c r="G232" s="8">
        <f t="shared" si="36"/>
        <v>0</v>
      </c>
      <c r="H232" s="8">
        <f t="shared" si="37"/>
        <v>0</v>
      </c>
      <c r="I232" s="8">
        <f t="shared" si="38"/>
        <v>0</v>
      </c>
      <c r="J232" s="8">
        <f t="shared" si="39"/>
        <v>0</v>
      </c>
      <c r="K232" s="8">
        <f t="shared" si="40"/>
        <v>0</v>
      </c>
      <c r="L232" s="8">
        <f t="shared" si="41"/>
        <v>0</v>
      </c>
      <c r="M232" s="14">
        <f t="shared" si="43"/>
        <v>0</v>
      </c>
      <c r="N232" s="45"/>
      <c r="O232" s="228" t="str">
        <f>IF(AND(E232&gt;0,N232&gt;0),IF(E232&gt;0,VLOOKUP(N232,Tilinumerot!$A$3:$C$54,3,FALSE),"Ei tilinroa"),"-")</f>
        <v>-</v>
      </c>
      <c r="P232" s="62"/>
      <c r="Q232" s="62"/>
      <c r="R232" s="62"/>
      <c r="S232" s="62"/>
      <c r="T232" s="62"/>
      <c r="U232" s="62"/>
      <c r="V232" s="62"/>
      <c r="W232" s="62"/>
      <c r="X232" s="62"/>
      <c r="Y232" s="62"/>
      <c r="Z232" s="63"/>
      <c r="AA232" s="63"/>
      <c r="AB232" s="15">
        <f t="shared" si="44"/>
        <v>0</v>
      </c>
      <c r="AC232" s="71">
        <f t="shared" si="45"/>
        <v>0</v>
      </c>
    </row>
    <row r="233" spans="1:29" ht="15.75" thickBot="1" x14ac:dyDescent="0.3">
      <c r="A233" s="225">
        <f t="shared" si="42"/>
        <v>229</v>
      </c>
      <c r="B233" s="18"/>
      <c r="C233" s="19"/>
      <c r="D233" s="20"/>
      <c r="E233" s="62">
        <v>0</v>
      </c>
      <c r="F233" s="255">
        <v>0.255</v>
      </c>
      <c r="G233" s="8">
        <f t="shared" si="36"/>
        <v>0</v>
      </c>
      <c r="H233" s="8">
        <f t="shared" si="37"/>
        <v>0</v>
      </c>
      <c r="I233" s="8">
        <f t="shared" si="38"/>
        <v>0</v>
      </c>
      <c r="J233" s="8">
        <f t="shared" si="39"/>
        <v>0</v>
      </c>
      <c r="K233" s="8">
        <f t="shared" si="40"/>
        <v>0</v>
      </c>
      <c r="L233" s="8">
        <f t="shared" si="41"/>
        <v>0</v>
      </c>
      <c r="M233" s="14">
        <f t="shared" si="43"/>
        <v>0</v>
      </c>
      <c r="N233" s="45"/>
      <c r="O233" s="228" t="str">
        <f>IF(AND(E233&gt;0,N233&gt;0),IF(E233&gt;0,VLOOKUP(N233,Tilinumerot!$A$3:$C$54,3,FALSE),"Ei tilinroa"),"-")</f>
        <v>-</v>
      </c>
      <c r="P233" s="62"/>
      <c r="Q233" s="62"/>
      <c r="R233" s="62"/>
      <c r="S233" s="62"/>
      <c r="T233" s="62"/>
      <c r="U233" s="62"/>
      <c r="V233" s="62"/>
      <c r="W233" s="62"/>
      <c r="X233" s="62"/>
      <c r="Y233" s="62"/>
      <c r="Z233" s="63"/>
      <c r="AA233" s="63"/>
      <c r="AB233" s="15">
        <f t="shared" si="44"/>
        <v>0</v>
      </c>
      <c r="AC233" s="71">
        <f t="shared" si="45"/>
        <v>0</v>
      </c>
    </row>
    <row r="234" spans="1:29" ht="15.75" thickBot="1" x14ac:dyDescent="0.3">
      <c r="A234" s="225">
        <f t="shared" si="42"/>
        <v>230</v>
      </c>
      <c r="B234" s="18"/>
      <c r="C234" s="19"/>
      <c r="D234" s="20"/>
      <c r="E234" s="62">
        <v>0</v>
      </c>
      <c r="F234" s="255">
        <v>0.255</v>
      </c>
      <c r="G234" s="8">
        <f t="shared" si="36"/>
        <v>0</v>
      </c>
      <c r="H234" s="8">
        <f t="shared" si="37"/>
        <v>0</v>
      </c>
      <c r="I234" s="8">
        <f t="shared" si="38"/>
        <v>0</v>
      </c>
      <c r="J234" s="8">
        <f t="shared" si="39"/>
        <v>0</v>
      </c>
      <c r="K234" s="8">
        <f t="shared" si="40"/>
        <v>0</v>
      </c>
      <c r="L234" s="8">
        <f t="shared" si="41"/>
        <v>0</v>
      </c>
      <c r="M234" s="14">
        <f t="shared" si="43"/>
        <v>0</v>
      </c>
      <c r="N234" s="45"/>
      <c r="O234" s="228" t="str">
        <f>IF(AND(E234&gt;0,N234&gt;0),IF(E234&gt;0,VLOOKUP(N234,Tilinumerot!$A$3:$C$54,3,FALSE),"Ei tilinroa"),"-")</f>
        <v>-</v>
      </c>
      <c r="P234" s="62"/>
      <c r="Q234" s="62"/>
      <c r="R234" s="62"/>
      <c r="S234" s="62"/>
      <c r="T234" s="62"/>
      <c r="U234" s="62"/>
      <c r="V234" s="62"/>
      <c r="W234" s="62"/>
      <c r="X234" s="62"/>
      <c r="Y234" s="62"/>
      <c r="Z234" s="63"/>
      <c r="AA234" s="63"/>
      <c r="AB234" s="15">
        <f t="shared" si="44"/>
        <v>0</v>
      </c>
      <c r="AC234" s="71">
        <f t="shared" si="45"/>
        <v>0</v>
      </c>
    </row>
    <row r="235" spans="1:29" ht="15.75" thickBot="1" x14ac:dyDescent="0.3">
      <c r="A235" s="225">
        <f t="shared" si="42"/>
        <v>231</v>
      </c>
      <c r="B235" s="18"/>
      <c r="C235" s="19"/>
      <c r="D235" s="20"/>
      <c r="E235" s="62">
        <v>0</v>
      </c>
      <c r="F235" s="255">
        <v>0.255</v>
      </c>
      <c r="G235" s="8">
        <f t="shared" si="36"/>
        <v>0</v>
      </c>
      <c r="H235" s="8">
        <f t="shared" si="37"/>
        <v>0</v>
      </c>
      <c r="I235" s="8">
        <f t="shared" si="38"/>
        <v>0</v>
      </c>
      <c r="J235" s="8">
        <f t="shared" si="39"/>
        <v>0</v>
      </c>
      <c r="K235" s="8">
        <f t="shared" si="40"/>
        <v>0</v>
      </c>
      <c r="L235" s="8">
        <f t="shared" si="41"/>
        <v>0</v>
      </c>
      <c r="M235" s="14">
        <f t="shared" si="43"/>
        <v>0</v>
      </c>
      <c r="N235" s="45"/>
      <c r="O235" s="228" t="str">
        <f>IF(AND(E235&gt;0,N235&gt;0),IF(E235&gt;0,VLOOKUP(N235,Tilinumerot!$A$3:$C$54,3,FALSE),"Ei tilinroa"),"-")</f>
        <v>-</v>
      </c>
      <c r="P235" s="62"/>
      <c r="Q235" s="62"/>
      <c r="R235" s="62"/>
      <c r="S235" s="62"/>
      <c r="T235" s="62"/>
      <c r="U235" s="62"/>
      <c r="V235" s="62"/>
      <c r="W235" s="62"/>
      <c r="X235" s="62"/>
      <c r="Y235" s="62"/>
      <c r="Z235" s="63"/>
      <c r="AA235" s="63"/>
      <c r="AB235" s="15">
        <f t="shared" si="44"/>
        <v>0</v>
      </c>
      <c r="AC235" s="71">
        <f t="shared" si="45"/>
        <v>0</v>
      </c>
    </row>
    <row r="236" spans="1:29" ht="15.75" thickBot="1" x14ac:dyDescent="0.3">
      <c r="A236" s="225">
        <f t="shared" si="42"/>
        <v>232</v>
      </c>
      <c r="B236" s="18"/>
      <c r="C236" s="19"/>
      <c r="D236" s="20"/>
      <c r="E236" s="62">
        <v>0</v>
      </c>
      <c r="F236" s="255">
        <v>0.255</v>
      </c>
      <c r="G236" s="8">
        <f t="shared" si="36"/>
        <v>0</v>
      </c>
      <c r="H236" s="8">
        <f t="shared" si="37"/>
        <v>0</v>
      </c>
      <c r="I236" s="8">
        <f t="shared" si="38"/>
        <v>0</v>
      </c>
      <c r="J236" s="8">
        <f t="shared" si="39"/>
        <v>0</v>
      </c>
      <c r="K236" s="8">
        <f t="shared" si="40"/>
        <v>0</v>
      </c>
      <c r="L236" s="8">
        <f t="shared" si="41"/>
        <v>0</v>
      </c>
      <c r="M236" s="14">
        <f t="shared" si="43"/>
        <v>0</v>
      </c>
      <c r="N236" s="45"/>
      <c r="O236" s="228" t="str">
        <f>IF(AND(E236&gt;0,N236&gt;0),IF(E236&gt;0,VLOOKUP(N236,Tilinumerot!$A$3:$C$54,3,FALSE),"Ei tilinroa"),"-")</f>
        <v>-</v>
      </c>
      <c r="P236" s="62"/>
      <c r="Q236" s="62"/>
      <c r="R236" s="62"/>
      <c r="S236" s="62"/>
      <c r="T236" s="62"/>
      <c r="U236" s="62"/>
      <c r="V236" s="62"/>
      <c r="W236" s="62"/>
      <c r="X236" s="62"/>
      <c r="Y236" s="62"/>
      <c r="Z236" s="63"/>
      <c r="AA236" s="63"/>
      <c r="AB236" s="15">
        <f t="shared" si="44"/>
        <v>0</v>
      </c>
      <c r="AC236" s="71">
        <f t="shared" si="45"/>
        <v>0</v>
      </c>
    </row>
    <row r="237" spans="1:29" ht="15.75" thickBot="1" x14ac:dyDescent="0.3">
      <c r="A237" s="225">
        <f t="shared" si="42"/>
        <v>233</v>
      </c>
      <c r="B237" s="18"/>
      <c r="C237" s="19"/>
      <c r="D237" s="20"/>
      <c r="E237" s="62">
        <v>0</v>
      </c>
      <c r="F237" s="255">
        <v>0.255</v>
      </c>
      <c r="G237" s="8">
        <f t="shared" si="36"/>
        <v>0</v>
      </c>
      <c r="H237" s="8">
        <f t="shared" si="37"/>
        <v>0</v>
      </c>
      <c r="I237" s="8">
        <f t="shared" si="38"/>
        <v>0</v>
      </c>
      <c r="J237" s="8">
        <f t="shared" si="39"/>
        <v>0</v>
      </c>
      <c r="K237" s="8">
        <f t="shared" si="40"/>
        <v>0</v>
      </c>
      <c r="L237" s="8">
        <f t="shared" si="41"/>
        <v>0</v>
      </c>
      <c r="M237" s="14">
        <f t="shared" si="43"/>
        <v>0</v>
      </c>
      <c r="N237" s="45"/>
      <c r="O237" s="228" t="str">
        <f>IF(AND(E237&gt;0,N237&gt;0),IF(E237&gt;0,VLOOKUP(N237,Tilinumerot!$A$3:$C$54,3,FALSE),"Ei tilinroa"),"-")</f>
        <v>-</v>
      </c>
      <c r="P237" s="62"/>
      <c r="Q237" s="62"/>
      <c r="R237" s="62"/>
      <c r="S237" s="62"/>
      <c r="T237" s="62"/>
      <c r="U237" s="62"/>
      <c r="V237" s="62"/>
      <c r="W237" s="62"/>
      <c r="X237" s="62"/>
      <c r="Y237" s="62"/>
      <c r="Z237" s="63"/>
      <c r="AA237" s="63"/>
      <c r="AB237" s="15">
        <f t="shared" si="44"/>
        <v>0</v>
      </c>
      <c r="AC237" s="71">
        <f t="shared" si="45"/>
        <v>0</v>
      </c>
    </row>
    <row r="238" spans="1:29" ht="15.75" thickBot="1" x14ac:dyDescent="0.3">
      <c r="A238" s="225">
        <f t="shared" si="42"/>
        <v>234</v>
      </c>
      <c r="B238" s="18"/>
      <c r="C238" s="19"/>
      <c r="D238" s="20"/>
      <c r="E238" s="62">
        <v>0</v>
      </c>
      <c r="F238" s="255">
        <v>0.255</v>
      </c>
      <c r="G238" s="8">
        <f t="shared" si="36"/>
        <v>0</v>
      </c>
      <c r="H238" s="8">
        <f t="shared" si="37"/>
        <v>0</v>
      </c>
      <c r="I238" s="8">
        <f t="shared" si="38"/>
        <v>0</v>
      </c>
      <c r="J238" s="8">
        <f t="shared" si="39"/>
        <v>0</v>
      </c>
      <c r="K238" s="8">
        <f t="shared" si="40"/>
        <v>0</v>
      </c>
      <c r="L238" s="8">
        <f t="shared" si="41"/>
        <v>0</v>
      </c>
      <c r="M238" s="14">
        <f t="shared" si="43"/>
        <v>0</v>
      </c>
      <c r="N238" s="45"/>
      <c r="O238" s="228" t="str">
        <f>IF(AND(E238&gt;0,N238&gt;0),IF(E238&gt;0,VLOOKUP(N238,Tilinumerot!$A$3:$C$54,3,FALSE),"Ei tilinroa"),"-")</f>
        <v>-</v>
      </c>
      <c r="P238" s="62"/>
      <c r="Q238" s="62"/>
      <c r="R238" s="62"/>
      <c r="S238" s="62"/>
      <c r="T238" s="62"/>
      <c r="U238" s="62"/>
      <c r="V238" s="62"/>
      <c r="W238" s="62"/>
      <c r="X238" s="62"/>
      <c r="Y238" s="62"/>
      <c r="Z238" s="63"/>
      <c r="AA238" s="63"/>
      <c r="AB238" s="15">
        <f t="shared" si="44"/>
        <v>0</v>
      </c>
      <c r="AC238" s="71">
        <f t="shared" si="45"/>
        <v>0</v>
      </c>
    </row>
    <row r="239" spans="1:29" ht="15.75" thickBot="1" x14ac:dyDescent="0.3">
      <c r="A239" s="225">
        <f t="shared" si="42"/>
        <v>235</v>
      </c>
      <c r="B239" s="18"/>
      <c r="C239" s="19"/>
      <c r="D239" s="20"/>
      <c r="E239" s="62">
        <v>0</v>
      </c>
      <c r="F239" s="255">
        <v>0.255</v>
      </c>
      <c r="G239" s="8">
        <f t="shared" si="36"/>
        <v>0</v>
      </c>
      <c r="H239" s="8">
        <f t="shared" si="37"/>
        <v>0</v>
      </c>
      <c r="I239" s="8">
        <f t="shared" si="38"/>
        <v>0</v>
      </c>
      <c r="J239" s="8">
        <f t="shared" si="39"/>
        <v>0</v>
      </c>
      <c r="K239" s="8">
        <f t="shared" si="40"/>
        <v>0</v>
      </c>
      <c r="L239" s="8">
        <f t="shared" si="41"/>
        <v>0</v>
      </c>
      <c r="M239" s="14">
        <f t="shared" si="43"/>
        <v>0</v>
      </c>
      <c r="N239" s="45"/>
      <c r="O239" s="228" t="str">
        <f>IF(AND(E239&gt;0,N239&gt;0),IF(E239&gt;0,VLOOKUP(N239,Tilinumerot!$A$3:$C$54,3,FALSE),"Ei tilinroa"),"-")</f>
        <v>-</v>
      </c>
      <c r="P239" s="62"/>
      <c r="Q239" s="62"/>
      <c r="R239" s="62"/>
      <c r="S239" s="62"/>
      <c r="T239" s="62"/>
      <c r="U239" s="62"/>
      <c r="V239" s="62"/>
      <c r="W239" s="62"/>
      <c r="X239" s="62"/>
      <c r="Y239" s="62"/>
      <c r="Z239" s="63"/>
      <c r="AA239" s="63"/>
      <c r="AB239" s="15">
        <f t="shared" si="44"/>
        <v>0</v>
      </c>
      <c r="AC239" s="71">
        <f t="shared" si="45"/>
        <v>0</v>
      </c>
    </row>
    <row r="240" spans="1:29" ht="15.75" thickBot="1" x14ac:dyDescent="0.3">
      <c r="A240" s="225">
        <f t="shared" si="42"/>
        <v>236</v>
      </c>
      <c r="B240" s="18"/>
      <c r="C240" s="19"/>
      <c r="D240" s="20"/>
      <c r="E240" s="62">
        <v>0</v>
      </c>
      <c r="F240" s="255">
        <v>0.255</v>
      </c>
      <c r="G240" s="8">
        <f t="shared" si="36"/>
        <v>0</v>
      </c>
      <c r="H240" s="8">
        <f t="shared" si="37"/>
        <v>0</v>
      </c>
      <c r="I240" s="8">
        <f t="shared" si="38"/>
        <v>0</v>
      </c>
      <c r="J240" s="8">
        <f t="shared" si="39"/>
        <v>0</v>
      </c>
      <c r="K240" s="8">
        <f t="shared" si="40"/>
        <v>0</v>
      </c>
      <c r="L240" s="8">
        <f t="shared" si="41"/>
        <v>0</v>
      </c>
      <c r="M240" s="14">
        <f t="shared" si="43"/>
        <v>0</v>
      </c>
      <c r="N240" s="45"/>
      <c r="O240" s="228" t="str">
        <f>IF(AND(E240&gt;0,N240&gt;0),IF(E240&gt;0,VLOOKUP(N240,Tilinumerot!$A$3:$C$54,3,FALSE),"Ei tilinroa"),"-")</f>
        <v>-</v>
      </c>
      <c r="P240" s="62"/>
      <c r="Q240" s="62"/>
      <c r="R240" s="62"/>
      <c r="S240" s="62"/>
      <c r="T240" s="62"/>
      <c r="U240" s="62"/>
      <c r="V240" s="62"/>
      <c r="W240" s="62"/>
      <c r="X240" s="62"/>
      <c r="Y240" s="62"/>
      <c r="Z240" s="63"/>
      <c r="AA240" s="63"/>
      <c r="AB240" s="15">
        <f t="shared" si="44"/>
        <v>0</v>
      </c>
      <c r="AC240" s="71">
        <f t="shared" si="45"/>
        <v>0</v>
      </c>
    </row>
    <row r="241" spans="1:29" ht="15.75" thickBot="1" x14ac:dyDescent="0.3">
      <c r="A241" s="225">
        <f t="shared" si="42"/>
        <v>237</v>
      </c>
      <c r="B241" s="18"/>
      <c r="C241" s="19"/>
      <c r="D241" s="20"/>
      <c r="E241" s="62">
        <v>0</v>
      </c>
      <c r="F241" s="255">
        <v>0.255</v>
      </c>
      <c r="G241" s="8">
        <f t="shared" si="36"/>
        <v>0</v>
      </c>
      <c r="H241" s="8">
        <f t="shared" si="37"/>
        <v>0</v>
      </c>
      <c r="I241" s="8">
        <f t="shared" si="38"/>
        <v>0</v>
      </c>
      <c r="J241" s="8">
        <f t="shared" si="39"/>
        <v>0</v>
      </c>
      <c r="K241" s="8">
        <f t="shared" si="40"/>
        <v>0</v>
      </c>
      <c r="L241" s="8">
        <f t="shared" si="41"/>
        <v>0</v>
      </c>
      <c r="M241" s="14">
        <f t="shared" si="43"/>
        <v>0</v>
      </c>
      <c r="N241" s="45"/>
      <c r="O241" s="228" t="str">
        <f>IF(AND(E241&gt;0,N241&gt;0),IF(E241&gt;0,VLOOKUP(N241,Tilinumerot!$A$3:$C$54,3,FALSE),"Ei tilinroa"),"-")</f>
        <v>-</v>
      </c>
      <c r="P241" s="62"/>
      <c r="Q241" s="62"/>
      <c r="R241" s="62"/>
      <c r="S241" s="62"/>
      <c r="T241" s="62"/>
      <c r="U241" s="62"/>
      <c r="V241" s="62"/>
      <c r="W241" s="62"/>
      <c r="X241" s="62"/>
      <c r="Y241" s="62"/>
      <c r="Z241" s="63"/>
      <c r="AA241" s="63"/>
      <c r="AB241" s="15">
        <f t="shared" si="44"/>
        <v>0</v>
      </c>
      <c r="AC241" s="71">
        <f t="shared" si="45"/>
        <v>0</v>
      </c>
    </row>
    <row r="242" spans="1:29" ht="15.75" thickBot="1" x14ac:dyDescent="0.3">
      <c r="A242" s="225">
        <f t="shared" si="42"/>
        <v>238</v>
      </c>
      <c r="B242" s="18"/>
      <c r="C242" s="19"/>
      <c r="D242" s="20"/>
      <c r="E242" s="62">
        <v>0</v>
      </c>
      <c r="F242" s="255">
        <v>0.255</v>
      </c>
      <c r="G242" s="8">
        <f t="shared" si="36"/>
        <v>0</v>
      </c>
      <c r="H242" s="8">
        <f t="shared" si="37"/>
        <v>0</v>
      </c>
      <c r="I242" s="8">
        <f t="shared" si="38"/>
        <v>0</v>
      </c>
      <c r="J242" s="8">
        <f t="shared" si="39"/>
        <v>0</v>
      </c>
      <c r="K242" s="8">
        <f t="shared" si="40"/>
        <v>0</v>
      </c>
      <c r="L242" s="8">
        <f t="shared" si="41"/>
        <v>0</v>
      </c>
      <c r="M242" s="14">
        <f t="shared" si="43"/>
        <v>0</v>
      </c>
      <c r="N242" s="45"/>
      <c r="O242" s="228" t="str">
        <f>IF(AND(E242&gt;0,N242&gt;0),IF(E242&gt;0,VLOOKUP(N242,Tilinumerot!$A$3:$C$54,3,FALSE),"Ei tilinroa"),"-")</f>
        <v>-</v>
      </c>
      <c r="P242" s="62"/>
      <c r="Q242" s="62"/>
      <c r="R242" s="62"/>
      <c r="S242" s="62"/>
      <c r="T242" s="62"/>
      <c r="U242" s="62"/>
      <c r="V242" s="62"/>
      <c r="W242" s="62"/>
      <c r="X242" s="62"/>
      <c r="Y242" s="62"/>
      <c r="Z242" s="63"/>
      <c r="AA242" s="63"/>
      <c r="AB242" s="15">
        <f t="shared" si="44"/>
        <v>0</v>
      </c>
      <c r="AC242" s="71">
        <f t="shared" si="45"/>
        <v>0</v>
      </c>
    </row>
    <row r="243" spans="1:29" ht="15.75" thickBot="1" x14ac:dyDescent="0.3">
      <c r="A243" s="225">
        <f t="shared" si="42"/>
        <v>239</v>
      </c>
      <c r="B243" s="18"/>
      <c r="C243" s="19"/>
      <c r="D243" s="20"/>
      <c r="E243" s="62">
        <v>0</v>
      </c>
      <c r="F243" s="255">
        <v>0.255</v>
      </c>
      <c r="G243" s="8">
        <f t="shared" si="36"/>
        <v>0</v>
      </c>
      <c r="H243" s="8">
        <f t="shared" si="37"/>
        <v>0</v>
      </c>
      <c r="I243" s="8">
        <f t="shared" si="38"/>
        <v>0</v>
      </c>
      <c r="J243" s="8">
        <f t="shared" si="39"/>
        <v>0</v>
      </c>
      <c r="K243" s="8">
        <f t="shared" si="40"/>
        <v>0</v>
      </c>
      <c r="L243" s="8">
        <f t="shared" si="41"/>
        <v>0</v>
      </c>
      <c r="M243" s="14">
        <f t="shared" si="43"/>
        <v>0</v>
      </c>
      <c r="N243" s="45"/>
      <c r="O243" s="228" t="str">
        <f>IF(AND(E243&gt;0,N243&gt;0),IF(E243&gt;0,VLOOKUP(N243,Tilinumerot!$A$3:$C$54,3,FALSE),"Ei tilinroa"),"-")</f>
        <v>-</v>
      </c>
      <c r="P243" s="62"/>
      <c r="Q243" s="62"/>
      <c r="R243" s="62"/>
      <c r="S243" s="62"/>
      <c r="T243" s="62"/>
      <c r="U243" s="62"/>
      <c r="V243" s="62"/>
      <c r="W243" s="62"/>
      <c r="X243" s="62"/>
      <c r="Y243" s="62"/>
      <c r="Z243" s="63"/>
      <c r="AA243" s="63"/>
      <c r="AB243" s="15">
        <f t="shared" si="44"/>
        <v>0</v>
      </c>
      <c r="AC243" s="71">
        <f t="shared" si="45"/>
        <v>0</v>
      </c>
    </row>
    <row r="244" spans="1:29" ht="15.75" thickBot="1" x14ac:dyDescent="0.3">
      <c r="A244" s="225">
        <f t="shared" si="42"/>
        <v>240</v>
      </c>
      <c r="B244" s="18"/>
      <c r="C244" s="19"/>
      <c r="D244" s="20"/>
      <c r="E244" s="62">
        <v>0</v>
      </c>
      <c r="F244" s="255">
        <v>0.255</v>
      </c>
      <c r="G244" s="8">
        <f t="shared" si="36"/>
        <v>0</v>
      </c>
      <c r="H244" s="8">
        <f t="shared" si="37"/>
        <v>0</v>
      </c>
      <c r="I244" s="8">
        <f t="shared" si="38"/>
        <v>0</v>
      </c>
      <c r="J244" s="8">
        <f t="shared" si="39"/>
        <v>0</v>
      </c>
      <c r="K244" s="8">
        <f t="shared" si="40"/>
        <v>0</v>
      </c>
      <c r="L244" s="8">
        <f t="shared" si="41"/>
        <v>0</v>
      </c>
      <c r="M244" s="14">
        <f t="shared" si="43"/>
        <v>0</v>
      </c>
      <c r="N244" s="45"/>
      <c r="O244" s="228" t="str">
        <f>IF(AND(E244&gt;0,N244&gt;0),IF(E244&gt;0,VLOOKUP(N244,Tilinumerot!$A$3:$C$54,3,FALSE),"Ei tilinroa"),"-")</f>
        <v>-</v>
      </c>
      <c r="P244" s="62"/>
      <c r="Q244" s="62"/>
      <c r="R244" s="62"/>
      <c r="S244" s="62"/>
      <c r="T244" s="62"/>
      <c r="U244" s="62"/>
      <c r="V244" s="62"/>
      <c r="W244" s="62"/>
      <c r="X244" s="62"/>
      <c r="Y244" s="62"/>
      <c r="Z244" s="63"/>
      <c r="AA244" s="63"/>
      <c r="AB244" s="15">
        <f t="shared" si="44"/>
        <v>0</v>
      </c>
      <c r="AC244" s="71">
        <f t="shared" si="45"/>
        <v>0</v>
      </c>
    </row>
    <row r="245" spans="1:29" ht="15.75" thickBot="1" x14ac:dyDescent="0.3">
      <c r="A245" s="225">
        <f t="shared" si="42"/>
        <v>241</v>
      </c>
      <c r="B245" s="18"/>
      <c r="C245" s="19"/>
      <c r="D245" s="20"/>
      <c r="E245" s="62">
        <v>0</v>
      </c>
      <c r="F245" s="255">
        <v>0.255</v>
      </c>
      <c r="G245" s="8">
        <f t="shared" si="36"/>
        <v>0</v>
      </c>
      <c r="H245" s="8">
        <f t="shared" si="37"/>
        <v>0</v>
      </c>
      <c r="I245" s="8">
        <f t="shared" si="38"/>
        <v>0</v>
      </c>
      <c r="J245" s="8">
        <f t="shared" si="39"/>
        <v>0</v>
      </c>
      <c r="K245" s="8">
        <f t="shared" si="40"/>
        <v>0</v>
      </c>
      <c r="L245" s="8">
        <f t="shared" si="41"/>
        <v>0</v>
      </c>
      <c r="M245" s="14">
        <f t="shared" si="43"/>
        <v>0</v>
      </c>
      <c r="N245" s="45"/>
      <c r="O245" s="228" t="str">
        <f>IF(AND(E245&gt;0,N245&gt;0),IF(E245&gt;0,VLOOKUP(N245,Tilinumerot!$A$3:$C$54,3,FALSE),"Ei tilinroa"),"-")</f>
        <v>-</v>
      </c>
      <c r="P245" s="62"/>
      <c r="Q245" s="62"/>
      <c r="R245" s="62"/>
      <c r="S245" s="62"/>
      <c r="T245" s="62"/>
      <c r="U245" s="62"/>
      <c r="V245" s="62"/>
      <c r="W245" s="62"/>
      <c r="X245" s="62"/>
      <c r="Y245" s="62"/>
      <c r="Z245" s="63"/>
      <c r="AA245" s="63"/>
      <c r="AB245" s="15">
        <f t="shared" si="44"/>
        <v>0</v>
      </c>
      <c r="AC245" s="71">
        <f t="shared" si="45"/>
        <v>0</v>
      </c>
    </row>
    <row r="246" spans="1:29" ht="15.75" thickBot="1" x14ac:dyDescent="0.3">
      <c r="A246" s="225">
        <f t="shared" si="42"/>
        <v>242</v>
      </c>
      <c r="B246" s="18"/>
      <c r="C246" s="19"/>
      <c r="D246" s="20"/>
      <c r="E246" s="62">
        <v>0</v>
      </c>
      <c r="F246" s="255">
        <v>0.255</v>
      </c>
      <c r="G246" s="8">
        <f t="shared" si="36"/>
        <v>0</v>
      </c>
      <c r="H246" s="8">
        <f t="shared" si="37"/>
        <v>0</v>
      </c>
      <c r="I246" s="8">
        <f t="shared" si="38"/>
        <v>0</v>
      </c>
      <c r="J246" s="8">
        <f t="shared" si="39"/>
        <v>0</v>
      </c>
      <c r="K246" s="8">
        <f t="shared" si="40"/>
        <v>0</v>
      </c>
      <c r="L246" s="8">
        <f t="shared" si="41"/>
        <v>0</v>
      </c>
      <c r="M246" s="14">
        <f t="shared" si="43"/>
        <v>0</v>
      </c>
      <c r="N246" s="45"/>
      <c r="O246" s="228" t="str">
        <f>IF(AND(E246&gt;0,N246&gt;0),IF(E246&gt;0,VLOOKUP(N246,Tilinumerot!$A$3:$C$54,3,FALSE),"Ei tilinroa"),"-")</f>
        <v>-</v>
      </c>
      <c r="P246" s="62"/>
      <c r="Q246" s="62"/>
      <c r="R246" s="62"/>
      <c r="S246" s="62"/>
      <c r="T246" s="62"/>
      <c r="U246" s="62"/>
      <c r="V246" s="62"/>
      <c r="W246" s="62"/>
      <c r="X246" s="62"/>
      <c r="Y246" s="62"/>
      <c r="Z246" s="63"/>
      <c r="AA246" s="63"/>
      <c r="AB246" s="15">
        <f t="shared" si="44"/>
        <v>0</v>
      </c>
      <c r="AC246" s="71">
        <f t="shared" si="45"/>
        <v>0</v>
      </c>
    </row>
    <row r="247" spans="1:29" ht="15.75" thickBot="1" x14ac:dyDescent="0.3">
      <c r="A247" s="225">
        <f t="shared" si="42"/>
        <v>243</v>
      </c>
      <c r="B247" s="18"/>
      <c r="C247" s="19"/>
      <c r="D247" s="20"/>
      <c r="E247" s="62">
        <v>0</v>
      </c>
      <c r="F247" s="255">
        <v>0.255</v>
      </c>
      <c r="G247" s="8">
        <f t="shared" si="36"/>
        <v>0</v>
      </c>
      <c r="H247" s="8">
        <f t="shared" si="37"/>
        <v>0</v>
      </c>
      <c r="I247" s="8">
        <f t="shared" si="38"/>
        <v>0</v>
      </c>
      <c r="J247" s="8">
        <f t="shared" si="39"/>
        <v>0</v>
      </c>
      <c r="K247" s="8">
        <f t="shared" si="40"/>
        <v>0</v>
      </c>
      <c r="L247" s="8">
        <f t="shared" si="41"/>
        <v>0</v>
      </c>
      <c r="M247" s="14">
        <f t="shared" si="43"/>
        <v>0</v>
      </c>
      <c r="N247" s="45"/>
      <c r="O247" s="228" t="str">
        <f>IF(AND(E247&gt;0,N247&gt;0),IF(E247&gt;0,VLOOKUP(N247,Tilinumerot!$A$3:$C$54,3,FALSE),"Ei tilinroa"),"-")</f>
        <v>-</v>
      </c>
      <c r="P247" s="62"/>
      <c r="Q247" s="62"/>
      <c r="R247" s="62"/>
      <c r="S247" s="62"/>
      <c r="T247" s="62"/>
      <c r="U247" s="62"/>
      <c r="V247" s="62"/>
      <c r="W247" s="62"/>
      <c r="X247" s="62"/>
      <c r="Y247" s="62"/>
      <c r="Z247" s="63"/>
      <c r="AA247" s="63"/>
      <c r="AB247" s="15">
        <f t="shared" si="44"/>
        <v>0</v>
      </c>
      <c r="AC247" s="71">
        <f t="shared" si="45"/>
        <v>0</v>
      </c>
    </row>
    <row r="248" spans="1:29" ht="15.75" thickBot="1" x14ac:dyDescent="0.3">
      <c r="A248" s="225">
        <f t="shared" si="42"/>
        <v>244</v>
      </c>
      <c r="B248" s="18"/>
      <c r="C248" s="19"/>
      <c r="D248" s="20"/>
      <c r="E248" s="62">
        <v>0</v>
      </c>
      <c r="F248" s="255">
        <v>0.255</v>
      </c>
      <c r="G248" s="8">
        <f t="shared" si="36"/>
        <v>0</v>
      </c>
      <c r="H248" s="8">
        <f t="shared" si="37"/>
        <v>0</v>
      </c>
      <c r="I248" s="8">
        <f t="shared" si="38"/>
        <v>0</v>
      </c>
      <c r="J248" s="8">
        <f t="shared" si="39"/>
        <v>0</v>
      </c>
      <c r="K248" s="8">
        <f t="shared" si="40"/>
        <v>0</v>
      </c>
      <c r="L248" s="8">
        <f t="shared" si="41"/>
        <v>0</v>
      </c>
      <c r="M248" s="14">
        <f t="shared" si="43"/>
        <v>0</v>
      </c>
      <c r="N248" s="45"/>
      <c r="O248" s="228" t="str">
        <f>IF(AND(E248&gt;0,N248&gt;0),IF(E248&gt;0,VLOOKUP(N248,Tilinumerot!$A$3:$C$54,3,FALSE),"Ei tilinroa"),"-")</f>
        <v>-</v>
      </c>
      <c r="P248" s="62"/>
      <c r="Q248" s="62"/>
      <c r="R248" s="62"/>
      <c r="S248" s="62"/>
      <c r="T248" s="62"/>
      <c r="U248" s="62"/>
      <c r="V248" s="62"/>
      <c r="W248" s="62"/>
      <c r="X248" s="62"/>
      <c r="Y248" s="62"/>
      <c r="Z248" s="63"/>
      <c r="AA248" s="63"/>
      <c r="AB248" s="15">
        <f t="shared" si="44"/>
        <v>0</v>
      </c>
      <c r="AC248" s="71">
        <f t="shared" si="45"/>
        <v>0</v>
      </c>
    </row>
    <row r="249" spans="1:29" ht="15.75" thickBot="1" x14ac:dyDescent="0.3">
      <c r="A249" s="225">
        <f t="shared" si="42"/>
        <v>245</v>
      </c>
      <c r="B249" s="18"/>
      <c r="C249" s="19"/>
      <c r="D249" s="20"/>
      <c r="E249" s="62">
        <v>0</v>
      </c>
      <c r="F249" s="255">
        <v>0.255</v>
      </c>
      <c r="G249" s="8">
        <f t="shared" si="36"/>
        <v>0</v>
      </c>
      <c r="H249" s="8">
        <f t="shared" si="37"/>
        <v>0</v>
      </c>
      <c r="I249" s="8">
        <f t="shared" si="38"/>
        <v>0</v>
      </c>
      <c r="J249" s="8">
        <f t="shared" si="39"/>
        <v>0</v>
      </c>
      <c r="K249" s="8">
        <f t="shared" si="40"/>
        <v>0</v>
      </c>
      <c r="L249" s="8">
        <f t="shared" si="41"/>
        <v>0</v>
      </c>
      <c r="M249" s="14">
        <f t="shared" si="43"/>
        <v>0</v>
      </c>
      <c r="N249" s="45"/>
      <c r="O249" s="228" t="str">
        <f>IF(AND(E249&gt;0,N249&gt;0),IF(E249&gt;0,VLOOKUP(N249,Tilinumerot!$A$3:$C$54,3,FALSE),"Ei tilinroa"),"-")</f>
        <v>-</v>
      </c>
      <c r="P249" s="62"/>
      <c r="Q249" s="62"/>
      <c r="R249" s="62"/>
      <c r="S249" s="62"/>
      <c r="T249" s="62"/>
      <c r="U249" s="62"/>
      <c r="V249" s="62"/>
      <c r="W249" s="62"/>
      <c r="X249" s="62"/>
      <c r="Y249" s="62"/>
      <c r="Z249" s="63"/>
      <c r="AA249" s="63"/>
      <c r="AB249" s="15">
        <f t="shared" si="44"/>
        <v>0</v>
      </c>
      <c r="AC249" s="71">
        <f t="shared" si="45"/>
        <v>0</v>
      </c>
    </row>
    <row r="250" spans="1:29" ht="15.75" thickBot="1" x14ac:dyDescent="0.3">
      <c r="A250" s="225">
        <f t="shared" si="42"/>
        <v>246</v>
      </c>
      <c r="B250" s="18"/>
      <c r="C250" s="19"/>
      <c r="D250" s="20"/>
      <c r="E250" s="62">
        <v>0</v>
      </c>
      <c r="F250" s="255">
        <v>0.255</v>
      </c>
      <c r="G250" s="8">
        <f t="shared" si="36"/>
        <v>0</v>
      </c>
      <c r="H250" s="8">
        <f t="shared" si="37"/>
        <v>0</v>
      </c>
      <c r="I250" s="8">
        <f t="shared" si="38"/>
        <v>0</v>
      </c>
      <c r="J250" s="8">
        <f t="shared" si="39"/>
        <v>0</v>
      </c>
      <c r="K250" s="8">
        <f t="shared" si="40"/>
        <v>0</v>
      </c>
      <c r="L250" s="8">
        <f t="shared" si="41"/>
        <v>0</v>
      </c>
      <c r="M250" s="14">
        <f t="shared" si="43"/>
        <v>0</v>
      </c>
      <c r="N250" s="45"/>
      <c r="O250" s="228" t="str">
        <f>IF(AND(E250&gt;0,N250&gt;0),IF(E250&gt;0,VLOOKUP(N250,Tilinumerot!$A$3:$C$54,3,FALSE),"Ei tilinroa"),"-")</f>
        <v>-</v>
      </c>
      <c r="P250" s="62"/>
      <c r="Q250" s="62"/>
      <c r="R250" s="62"/>
      <c r="S250" s="62"/>
      <c r="T250" s="62"/>
      <c r="U250" s="62"/>
      <c r="V250" s="62"/>
      <c r="W250" s="62"/>
      <c r="X250" s="62"/>
      <c r="Y250" s="62"/>
      <c r="Z250" s="63"/>
      <c r="AA250" s="63"/>
      <c r="AB250" s="15">
        <f t="shared" si="44"/>
        <v>0</v>
      </c>
      <c r="AC250" s="71">
        <f t="shared" si="45"/>
        <v>0</v>
      </c>
    </row>
    <row r="251" spans="1:29" ht="15.75" thickBot="1" x14ac:dyDescent="0.3">
      <c r="A251" s="225">
        <f t="shared" si="42"/>
        <v>247</v>
      </c>
      <c r="B251" s="18"/>
      <c r="C251" s="19"/>
      <c r="D251" s="20"/>
      <c r="E251" s="62">
        <v>0</v>
      </c>
      <c r="F251" s="255">
        <v>0.255</v>
      </c>
      <c r="G251" s="8">
        <f t="shared" si="36"/>
        <v>0</v>
      </c>
      <c r="H251" s="8">
        <f t="shared" si="37"/>
        <v>0</v>
      </c>
      <c r="I251" s="8">
        <f t="shared" si="38"/>
        <v>0</v>
      </c>
      <c r="J251" s="8">
        <f t="shared" si="39"/>
        <v>0</v>
      </c>
      <c r="K251" s="8">
        <f t="shared" si="40"/>
        <v>0</v>
      </c>
      <c r="L251" s="8">
        <f t="shared" si="41"/>
        <v>0</v>
      </c>
      <c r="M251" s="14">
        <f t="shared" si="43"/>
        <v>0</v>
      </c>
      <c r="N251" s="45"/>
      <c r="O251" s="228" t="str">
        <f>IF(AND(E251&gt;0,N251&gt;0),IF(E251&gt;0,VLOOKUP(N251,Tilinumerot!$A$3:$C$54,3,FALSE),"Ei tilinroa"),"-")</f>
        <v>-</v>
      </c>
      <c r="P251" s="62"/>
      <c r="Q251" s="62"/>
      <c r="R251" s="62"/>
      <c r="S251" s="62"/>
      <c r="T251" s="62"/>
      <c r="U251" s="62"/>
      <c r="V251" s="62"/>
      <c r="W251" s="62"/>
      <c r="X251" s="62"/>
      <c r="Y251" s="62"/>
      <c r="Z251" s="63"/>
      <c r="AA251" s="63"/>
      <c r="AB251" s="15">
        <f t="shared" si="44"/>
        <v>0</v>
      </c>
      <c r="AC251" s="71">
        <f t="shared" si="45"/>
        <v>0</v>
      </c>
    </row>
    <row r="252" spans="1:29" ht="15.75" thickBot="1" x14ac:dyDescent="0.3">
      <c r="A252" s="225">
        <f t="shared" si="42"/>
        <v>248</v>
      </c>
      <c r="B252" s="18"/>
      <c r="C252" s="19"/>
      <c r="D252" s="20"/>
      <c r="E252" s="62">
        <v>0</v>
      </c>
      <c r="F252" s="255">
        <v>0.255</v>
      </c>
      <c r="G252" s="8">
        <f t="shared" si="36"/>
        <v>0</v>
      </c>
      <c r="H252" s="8">
        <f t="shared" si="37"/>
        <v>0</v>
      </c>
      <c r="I252" s="8">
        <f t="shared" si="38"/>
        <v>0</v>
      </c>
      <c r="J252" s="8">
        <f t="shared" si="39"/>
        <v>0</v>
      </c>
      <c r="K252" s="8">
        <f t="shared" si="40"/>
        <v>0</v>
      </c>
      <c r="L252" s="8">
        <f t="shared" si="41"/>
        <v>0</v>
      </c>
      <c r="M252" s="14">
        <f t="shared" si="43"/>
        <v>0</v>
      </c>
      <c r="N252" s="45"/>
      <c r="O252" s="228" t="str">
        <f>IF(AND(E252&gt;0,N252&gt;0),IF(E252&gt;0,VLOOKUP(N252,Tilinumerot!$A$3:$C$54,3,FALSE),"Ei tilinroa"),"-")</f>
        <v>-</v>
      </c>
      <c r="P252" s="62"/>
      <c r="Q252" s="62"/>
      <c r="R252" s="62"/>
      <c r="S252" s="62"/>
      <c r="T252" s="62"/>
      <c r="U252" s="62"/>
      <c r="V252" s="62"/>
      <c r="W252" s="62"/>
      <c r="X252" s="62"/>
      <c r="Y252" s="62"/>
      <c r="Z252" s="63"/>
      <c r="AA252" s="63"/>
      <c r="AB252" s="15">
        <f t="shared" si="44"/>
        <v>0</v>
      </c>
      <c r="AC252" s="71">
        <f t="shared" si="45"/>
        <v>0</v>
      </c>
    </row>
    <row r="253" spans="1:29" ht="15.75" thickBot="1" x14ac:dyDescent="0.3">
      <c r="A253" s="225">
        <f t="shared" si="42"/>
        <v>249</v>
      </c>
      <c r="B253" s="18"/>
      <c r="C253" s="19"/>
      <c r="D253" s="20"/>
      <c r="E253" s="62">
        <v>0</v>
      </c>
      <c r="F253" s="255">
        <v>0.255</v>
      </c>
      <c r="G253" s="8">
        <f t="shared" si="36"/>
        <v>0</v>
      </c>
      <c r="H253" s="8">
        <f t="shared" si="37"/>
        <v>0</v>
      </c>
      <c r="I253" s="8">
        <f t="shared" si="38"/>
        <v>0</v>
      </c>
      <c r="J253" s="8">
        <f t="shared" si="39"/>
        <v>0</v>
      </c>
      <c r="K253" s="8">
        <f t="shared" si="40"/>
        <v>0</v>
      </c>
      <c r="L253" s="8">
        <f t="shared" si="41"/>
        <v>0</v>
      </c>
      <c r="M253" s="14">
        <f t="shared" si="43"/>
        <v>0</v>
      </c>
      <c r="N253" s="45"/>
      <c r="O253" s="228" t="str">
        <f>IF(AND(E253&gt;0,N253&gt;0),IF(E253&gt;0,VLOOKUP(N253,Tilinumerot!$A$3:$C$54,3,FALSE),"Ei tilinroa"),"-")</f>
        <v>-</v>
      </c>
      <c r="P253" s="62"/>
      <c r="Q253" s="62"/>
      <c r="R253" s="62"/>
      <c r="S253" s="62"/>
      <c r="T253" s="62"/>
      <c r="U253" s="62"/>
      <c r="V253" s="62"/>
      <c r="W253" s="62"/>
      <c r="X253" s="62"/>
      <c r="Y253" s="62"/>
      <c r="Z253" s="63"/>
      <c r="AA253" s="63"/>
      <c r="AB253" s="15">
        <f t="shared" si="44"/>
        <v>0</v>
      </c>
      <c r="AC253" s="71">
        <f t="shared" si="45"/>
        <v>0</v>
      </c>
    </row>
    <row r="254" spans="1:29" ht="15.75" thickBot="1" x14ac:dyDescent="0.3">
      <c r="A254" s="225">
        <f t="shared" si="42"/>
        <v>250</v>
      </c>
      <c r="B254" s="18"/>
      <c r="C254" s="19"/>
      <c r="D254" s="20"/>
      <c r="E254" s="62">
        <v>0</v>
      </c>
      <c r="F254" s="255">
        <v>0.255</v>
      </c>
      <c r="G254" s="8">
        <f t="shared" si="36"/>
        <v>0</v>
      </c>
      <c r="H254" s="8">
        <f t="shared" si="37"/>
        <v>0</v>
      </c>
      <c r="I254" s="8">
        <f t="shared" si="38"/>
        <v>0</v>
      </c>
      <c r="J254" s="8">
        <f t="shared" si="39"/>
        <v>0</v>
      </c>
      <c r="K254" s="8">
        <f t="shared" si="40"/>
        <v>0</v>
      </c>
      <c r="L254" s="8">
        <f t="shared" si="41"/>
        <v>0</v>
      </c>
      <c r="M254" s="14">
        <f t="shared" si="43"/>
        <v>0</v>
      </c>
      <c r="N254" s="45"/>
      <c r="O254" s="228" t="str">
        <f>IF(AND(E254&gt;0,N254&gt;0),IF(E254&gt;0,VLOOKUP(N254,Tilinumerot!$A$3:$C$54,3,FALSE),"Ei tilinroa"),"-")</f>
        <v>-</v>
      </c>
      <c r="P254" s="62"/>
      <c r="Q254" s="62"/>
      <c r="R254" s="62"/>
      <c r="S254" s="62"/>
      <c r="T254" s="62"/>
      <c r="U254" s="62"/>
      <c r="V254" s="62"/>
      <c r="W254" s="62"/>
      <c r="X254" s="62"/>
      <c r="Y254" s="62"/>
      <c r="Z254" s="63"/>
      <c r="AA254" s="63"/>
      <c r="AB254" s="15">
        <f t="shared" si="44"/>
        <v>0</v>
      </c>
      <c r="AC254" s="71">
        <f t="shared" si="45"/>
        <v>0</v>
      </c>
    </row>
    <row r="255" spans="1:29" ht="15.75" thickBot="1" x14ac:dyDescent="0.3">
      <c r="A255" s="225">
        <f t="shared" si="42"/>
        <v>251</v>
      </c>
      <c r="B255" s="18"/>
      <c r="C255" s="19"/>
      <c r="D255" s="20"/>
      <c r="E255" s="62">
        <v>0</v>
      </c>
      <c r="F255" s="255">
        <v>0.255</v>
      </c>
      <c r="G255" s="8">
        <f t="shared" si="36"/>
        <v>0</v>
      </c>
      <c r="H255" s="8">
        <f t="shared" si="37"/>
        <v>0</v>
      </c>
      <c r="I255" s="8">
        <f t="shared" si="38"/>
        <v>0</v>
      </c>
      <c r="J255" s="8">
        <f t="shared" si="39"/>
        <v>0</v>
      </c>
      <c r="K255" s="8">
        <f t="shared" si="40"/>
        <v>0</v>
      </c>
      <c r="L255" s="8">
        <f t="shared" si="41"/>
        <v>0</v>
      </c>
      <c r="M255" s="14">
        <f t="shared" si="43"/>
        <v>0</v>
      </c>
      <c r="N255" s="45"/>
      <c r="O255" s="228" t="str">
        <f>IF(AND(E255&gt;0,N255&gt;0),IF(E255&gt;0,VLOOKUP(N255,Tilinumerot!$A$3:$C$54,3,FALSE),"Ei tilinroa"),"-")</f>
        <v>-</v>
      </c>
      <c r="P255" s="62"/>
      <c r="Q255" s="62"/>
      <c r="R255" s="62"/>
      <c r="S255" s="62"/>
      <c r="T255" s="62"/>
      <c r="U255" s="62"/>
      <c r="V255" s="62"/>
      <c r="W255" s="62"/>
      <c r="X255" s="62"/>
      <c r="Y255" s="62"/>
      <c r="Z255" s="63"/>
      <c r="AA255" s="63"/>
      <c r="AB255" s="15">
        <f t="shared" si="44"/>
        <v>0</v>
      </c>
      <c r="AC255" s="71">
        <f t="shared" si="45"/>
        <v>0</v>
      </c>
    </row>
    <row r="256" spans="1:29" ht="15.75" thickBot="1" x14ac:dyDescent="0.3">
      <c r="A256" s="225">
        <f t="shared" si="42"/>
        <v>252</v>
      </c>
      <c r="B256" s="18"/>
      <c r="C256" s="19"/>
      <c r="D256" s="20"/>
      <c r="E256" s="62">
        <v>0</v>
      </c>
      <c r="F256" s="255">
        <v>0.255</v>
      </c>
      <c r="G256" s="8">
        <f t="shared" si="36"/>
        <v>0</v>
      </c>
      <c r="H256" s="8">
        <f t="shared" si="37"/>
        <v>0</v>
      </c>
      <c r="I256" s="8">
        <f t="shared" si="38"/>
        <v>0</v>
      </c>
      <c r="J256" s="8">
        <f t="shared" si="39"/>
        <v>0</v>
      </c>
      <c r="K256" s="8">
        <f t="shared" si="40"/>
        <v>0</v>
      </c>
      <c r="L256" s="8">
        <f t="shared" si="41"/>
        <v>0</v>
      </c>
      <c r="M256" s="14">
        <f t="shared" si="43"/>
        <v>0</v>
      </c>
      <c r="N256" s="45"/>
      <c r="O256" s="228" t="str">
        <f>IF(AND(E256&gt;0,N256&gt;0),IF(E256&gt;0,VLOOKUP(N256,Tilinumerot!$A$3:$C$54,3,FALSE),"Ei tilinroa"),"-")</f>
        <v>-</v>
      </c>
      <c r="P256" s="62"/>
      <c r="Q256" s="62"/>
      <c r="R256" s="62"/>
      <c r="S256" s="62"/>
      <c r="T256" s="62"/>
      <c r="U256" s="62"/>
      <c r="V256" s="62"/>
      <c r="W256" s="62"/>
      <c r="X256" s="62"/>
      <c r="Y256" s="62"/>
      <c r="Z256" s="63"/>
      <c r="AA256" s="63"/>
      <c r="AB256" s="15">
        <f t="shared" si="44"/>
        <v>0</v>
      </c>
      <c r="AC256" s="71">
        <f t="shared" si="45"/>
        <v>0</v>
      </c>
    </row>
    <row r="257" spans="1:29" ht="15.75" thickBot="1" x14ac:dyDescent="0.3">
      <c r="A257" s="225">
        <f t="shared" si="42"/>
        <v>253</v>
      </c>
      <c r="B257" s="18"/>
      <c r="C257" s="19"/>
      <c r="D257" s="20"/>
      <c r="E257" s="62">
        <v>0</v>
      </c>
      <c r="F257" s="255">
        <v>0.255</v>
      </c>
      <c r="G257" s="8">
        <f t="shared" si="36"/>
        <v>0</v>
      </c>
      <c r="H257" s="8">
        <f t="shared" si="37"/>
        <v>0</v>
      </c>
      <c r="I257" s="8">
        <f t="shared" si="38"/>
        <v>0</v>
      </c>
      <c r="J257" s="8">
        <f t="shared" si="39"/>
        <v>0</v>
      </c>
      <c r="K257" s="8">
        <f t="shared" si="40"/>
        <v>0</v>
      </c>
      <c r="L257" s="8">
        <f t="shared" si="41"/>
        <v>0</v>
      </c>
      <c r="M257" s="14">
        <f t="shared" si="43"/>
        <v>0</v>
      </c>
      <c r="N257" s="45"/>
      <c r="O257" s="228" t="str">
        <f>IF(AND(E257&gt;0,N257&gt;0),IF(E257&gt;0,VLOOKUP(N257,Tilinumerot!$A$3:$C$54,3,FALSE),"Ei tilinroa"),"-")</f>
        <v>-</v>
      </c>
      <c r="P257" s="62"/>
      <c r="Q257" s="62"/>
      <c r="R257" s="62"/>
      <c r="S257" s="62"/>
      <c r="T257" s="62"/>
      <c r="U257" s="62"/>
      <c r="V257" s="62"/>
      <c r="W257" s="62"/>
      <c r="X257" s="62"/>
      <c r="Y257" s="62"/>
      <c r="Z257" s="63"/>
      <c r="AA257" s="63"/>
      <c r="AB257" s="15">
        <f t="shared" si="44"/>
        <v>0</v>
      </c>
      <c r="AC257" s="71">
        <f t="shared" si="45"/>
        <v>0</v>
      </c>
    </row>
    <row r="258" spans="1:29" ht="15.75" thickBot="1" x14ac:dyDescent="0.3">
      <c r="A258" s="225">
        <f t="shared" si="42"/>
        <v>254</v>
      </c>
      <c r="B258" s="18"/>
      <c r="C258" s="19"/>
      <c r="D258" s="20"/>
      <c r="E258" s="62">
        <v>0</v>
      </c>
      <c r="F258" s="255">
        <v>0.255</v>
      </c>
      <c r="G258" s="8">
        <f t="shared" ref="G258:G321" si="46">IF(AND($E258&gt;0,$F258=$G$4),($E258-($E258/(100%+$G$4)/100%)),0)</f>
        <v>0</v>
      </c>
      <c r="H258" s="8">
        <f t="shared" ref="H258:H321" si="47">IF(AND($E258&gt;0,$F258=$H$4),($E258-($E258/(100%+$H$4)/100%)),0)</f>
        <v>0</v>
      </c>
      <c r="I258" s="8">
        <f t="shared" ref="I258:I321" si="48">IF(AND($E258&gt;0,$F258=$I$4),($E258-($E258/(100%+$I$4)/100%)),0)</f>
        <v>0</v>
      </c>
      <c r="J258" s="8">
        <f t="shared" si="39"/>
        <v>0</v>
      </c>
      <c r="K258" s="8">
        <f t="shared" si="40"/>
        <v>0</v>
      </c>
      <c r="L258" s="8">
        <f t="shared" si="41"/>
        <v>0</v>
      </c>
      <c r="M258" s="14">
        <f t="shared" si="43"/>
        <v>0</v>
      </c>
      <c r="N258" s="45"/>
      <c r="O258" s="228" t="str">
        <f>IF(AND(E258&gt;0,N258&gt;0),IF(E258&gt;0,VLOOKUP(N258,Tilinumerot!$A$3:$C$54,3,FALSE),"Ei tilinroa"),"-")</f>
        <v>-</v>
      </c>
      <c r="P258" s="62"/>
      <c r="Q258" s="62"/>
      <c r="R258" s="62"/>
      <c r="S258" s="62"/>
      <c r="T258" s="62"/>
      <c r="U258" s="62"/>
      <c r="V258" s="62"/>
      <c r="W258" s="62"/>
      <c r="X258" s="62"/>
      <c r="Y258" s="62"/>
      <c r="Z258" s="63"/>
      <c r="AA258" s="63"/>
      <c r="AB258" s="15">
        <f t="shared" si="44"/>
        <v>0</v>
      </c>
      <c r="AC258" s="71">
        <f t="shared" si="45"/>
        <v>0</v>
      </c>
    </row>
    <row r="259" spans="1:29" ht="15.75" thickBot="1" x14ac:dyDescent="0.3">
      <c r="A259" s="225">
        <f t="shared" si="42"/>
        <v>255</v>
      </c>
      <c r="B259" s="18"/>
      <c r="C259" s="19"/>
      <c r="D259" s="20"/>
      <c r="E259" s="62">
        <v>0</v>
      </c>
      <c r="F259" s="255">
        <v>0.255</v>
      </c>
      <c r="G259" s="8">
        <f t="shared" si="46"/>
        <v>0</v>
      </c>
      <c r="H259" s="8">
        <f t="shared" si="47"/>
        <v>0</v>
      </c>
      <c r="I259" s="8">
        <f t="shared" si="48"/>
        <v>0</v>
      </c>
      <c r="J259" s="8">
        <f t="shared" si="39"/>
        <v>0</v>
      </c>
      <c r="K259" s="8">
        <f t="shared" si="40"/>
        <v>0</v>
      </c>
      <c r="L259" s="8">
        <f t="shared" si="41"/>
        <v>0</v>
      </c>
      <c r="M259" s="14">
        <f t="shared" si="43"/>
        <v>0</v>
      </c>
      <c r="N259" s="45"/>
      <c r="O259" s="228" t="str">
        <f>IF(AND(E259&gt;0,N259&gt;0),IF(E259&gt;0,VLOOKUP(N259,Tilinumerot!$A$3:$C$54,3,FALSE),"Ei tilinroa"),"-")</f>
        <v>-</v>
      </c>
      <c r="P259" s="62"/>
      <c r="Q259" s="62"/>
      <c r="R259" s="62"/>
      <c r="S259" s="62"/>
      <c r="T259" s="62"/>
      <c r="U259" s="62"/>
      <c r="V259" s="62"/>
      <c r="W259" s="62"/>
      <c r="X259" s="62"/>
      <c r="Y259" s="62"/>
      <c r="Z259" s="63"/>
      <c r="AA259" s="63"/>
      <c r="AB259" s="15">
        <f t="shared" si="44"/>
        <v>0</v>
      </c>
      <c r="AC259" s="71">
        <f t="shared" si="45"/>
        <v>0</v>
      </c>
    </row>
    <row r="260" spans="1:29" ht="15.75" thickBot="1" x14ac:dyDescent="0.3">
      <c r="A260" s="225">
        <f t="shared" si="42"/>
        <v>256</v>
      </c>
      <c r="B260" s="18"/>
      <c r="C260" s="19"/>
      <c r="D260" s="20"/>
      <c r="E260" s="62">
        <v>0</v>
      </c>
      <c r="F260" s="255">
        <v>0.255</v>
      </c>
      <c r="G260" s="8">
        <f t="shared" si="46"/>
        <v>0</v>
      </c>
      <c r="H260" s="8">
        <f t="shared" si="47"/>
        <v>0</v>
      </c>
      <c r="I260" s="8">
        <f t="shared" si="48"/>
        <v>0</v>
      </c>
      <c r="J260" s="8">
        <f t="shared" si="39"/>
        <v>0</v>
      </c>
      <c r="K260" s="8">
        <f t="shared" si="40"/>
        <v>0</v>
      </c>
      <c r="L260" s="8">
        <f t="shared" si="41"/>
        <v>0</v>
      </c>
      <c r="M260" s="14">
        <f t="shared" si="43"/>
        <v>0</v>
      </c>
      <c r="N260" s="45"/>
      <c r="O260" s="228" t="str">
        <f>IF(AND(E260&gt;0,N260&gt;0),IF(E260&gt;0,VLOOKUP(N260,Tilinumerot!$A$3:$C$54,3,FALSE),"Ei tilinroa"),"-")</f>
        <v>-</v>
      </c>
      <c r="P260" s="62"/>
      <c r="Q260" s="62"/>
      <c r="R260" s="62"/>
      <c r="S260" s="62"/>
      <c r="T260" s="62"/>
      <c r="U260" s="62"/>
      <c r="V260" s="62"/>
      <c r="W260" s="62"/>
      <c r="X260" s="62"/>
      <c r="Y260" s="62"/>
      <c r="Z260" s="63"/>
      <c r="AA260" s="63"/>
      <c r="AB260" s="15">
        <f t="shared" si="44"/>
        <v>0</v>
      </c>
      <c r="AC260" s="71">
        <f t="shared" si="45"/>
        <v>0</v>
      </c>
    </row>
    <row r="261" spans="1:29" ht="15.75" thickBot="1" x14ac:dyDescent="0.3">
      <c r="A261" s="225">
        <f t="shared" si="42"/>
        <v>257</v>
      </c>
      <c r="B261" s="18"/>
      <c r="C261" s="19"/>
      <c r="D261" s="20"/>
      <c r="E261" s="62">
        <v>0</v>
      </c>
      <c r="F261" s="255">
        <v>0.255</v>
      </c>
      <c r="G261" s="8">
        <f t="shared" si="46"/>
        <v>0</v>
      </c>
      <c r="H261" s="8">
        <f t="shared" si="47"/>
        <v>0</v>
      </c>
      <c r="I261" s="8">
        <f t="shared" si="48"/>
        <v>0</v>
      </c>
      <c r="J261" s="8">
        <f t="shared" si="39"/>
        <v>0</v>
      </c>
      <c r="K261" s="8">
        <f t="shared" si="40"/>
        <v>0</v>
      </c>
      <c r="L261" s="8">
        <f t="shared" si="41"/>
        <v>0</v>
      </c>
      <c r="M261" s="14">
        <f t="shared" si="43"/>
        <v>0</v>
      </c>
      <c r="N261" s="45"/>
      <c r="O261" s="228" t="str">
        <f>IF(AND(E261&gt;0,N261&gt;0),IF(E261&gt;0,VLOOKUP(N261,Tilinumerot!$A$3:$C$54,3,FALSE),"Ei tilinroa"),"-")</f>
        <v>-</v>
      </c>
      <c r="P261" s="62"/>
      <c r="Q261" s="62"/>
      <c r="R261" s="62"/>
      <c r="S261" s="62"/>
      <c r="T261" s="62"/>
      <c r="U261" s="62"/>
      <c r="V261" s="62"/>
      <c r="W261" s="62"/>
      <c r="X261" s="62"/>
      <c r="Y261" s="62"/>
      <c r="Z261" s="63"/>
      <c r="AA261" s="63"/>
      <c r="AB261" s="15">
        <f t="shared" si="44"/>
        <v>0</v>
      </c>
      <c r="AC261" s="71">
        <f t="shared" si="45"/>
        <v>0</v>
      </c>
    </row>
    <row r="262" spans="1:29" ht="15.75" thickBot="1" x14ac:dyDescent="0.3">
      <c r="A262" s="225">
        <f t="shared" si="42"/>
        <v>258</v>
      </c>
      <c r="B262" s="18"/>
      <c r="C262" s="19"/>
      <c r="D262" s="20"/>
      <c r="E262" s="62">
        <v>0</v>
      </c>
      <c r="F262" s="255">
        <v>0.255</v>
      </c>
      <c r="G262" s="8">
        <f t="shared" si="46"/>
        <v>0</v>
      </c>
      <c r="H262" s="8">
        <f t="shared" si="47"/>
        <v>0</v>
      </c>
      <c r="I262" s="8">
        <f t="shared" si="48"/>
        <v>0</v>
      </c>
      <c r="J262" s="8">
        <f t="shared" ref="J262:J325" si="49">IF(AND($E262&gt;0,$F262=$J$4),($E262-($E262/(100%+$J$4)/100%)),0)</f>
        <v>0</v>
      </c>
      <c r="K262" s="8">
        <f t="shared" ref="K262:K325" si="50">IF(AND($E262&gt;0,$F262=$K$4),($E262-($E262/(100%+$K$4)/100%)),0)</f>
        <v>0</v>
      </c>
      <c r="L262" s="8">
        <f t="shared" ref="L262:L325" si="51">IF(AND($E262&gt;0,$F262=$L$4),($E262-($E262/(100%+$L$4)/100%)),0)</f>
        <v>0</v>
      </c>
      <c r="M262" s="14">
        <f t="shared" si="43"/>
        <v>0</v>
      </c>
      <c r="N262" s="45"/>
      <c r="O262" s="228" t="str">
        <f>IF(AND(E262&gt;0,N262&gt;0),IF(E262&gt;0,VLOOKUP(N262,Tilinumerot!$A$3:$C$54,3,FALSE),"Ei tilinroa"),"-")</f>
        <v>-</v>
      </c>
      <c r="P262" s="62"/>
      <c r="Q262" s="62"/>
      <c r="R262" s="62"/>
      <c r="S262" s="62"/>
      <c r="T262" s="62"/>
      <c r="U262" s="62"/>
      <c r="V262" s="62"/>
      <c r="W262" s="62"/>
      <c r="X262" s="62"/>
      <c r="Y262" s="62"/>
      <c r="Z262" s="63"/>
      <c r="AA262" s="63"/>
      <c r="AB262" s="15">
        <f t="shared" si="44"/>
        <v>0</v>
      </c>
      <c r="AC262" s="71">
        <f t="shared" si="45"/>
        <v>0</v>
      </c>
    </row>
    <row r="263" spans="1:29" ht="15.75" thickBot="1" x14ac:dyDescent="0.3">
      <c r="A263" s="225">
        <f t="shared" ref="A263:A326" si="52">A262+1</f>
        <v>259</v>
      </c>
      <c r="B263" s="18"/>
      <c r="C263" s="19"/>
      <c r="D263" s="20"/>
      <c r="E263" s="62">
        <v>0</v>
      </c>
      <c r="F263" s="255">
        <v>0.255</v>
      </c>
      <c r="G263" s="8">
        <f t="shared" si="46"/>
        <v>0</v>
      </c>
      <c r="H263" s="8">
        <f t="shared" si="47"/>
        <v>0</v>
      </c>
      <c r="I263" s="8">
        <f t="shared" si="48"/>
        <v>0</v>
      </c>
      <c r="J263" s="8">
        <f t="shared" si="49"/>
        <v>0</v>
      </c>
      <c r="K263" s="8">
        <f t="shared" si="50"/>
        <v>0</v>
      </c>
      <c r="L263" s="8">
        <f t="shared" si="51"/>
        <v>0</v>
      </c>
      <c r="M263" s="14">
        <f t="shared" si="43"/>
        <v>0</v>
      </c>
      <c r="N263" s="45"/>
      <c r="O263" s="228" t="str">
        <f>IF(AND(E263&gt;0,N263&gt;0),IF(E263&gt;0,VLOOKUP(N263,Tilinumerot!$A$3:$C$54,3,FALSE),"Ei tilinroa"),"-")</f>
        <v>-</v>
      </c>
      <c r="P263" s="62"/>
      <c r="Q263" s="62"/>
      <c r="R263" s="62"/>
      <c r="S263" s="62"/>
      <c r="T263" s="62"/>
      <c r="U263" s="62"/>
      <c r="V263" s="62"/>
      <c r="W263" s="62"/>
      <c r="X263" s="62"/>
      <c r="Y263" s="62"/>
      <c r="Z263" s="63"/>
      <c r="AA263" s="63"/>
      <c r="AB263" s="15">
        <f t="shared" si="44"/>
        <v>0</v>
      </c>
      <c r="AC263" s="71">
        <f t="shared" si="45"/>
        <v>0</v>
      </c>
    </row>
    <row r="264" spans="1:29" ht="15.75" thickBot="1" x14ac:dyDescent="0.3">
      <c r="A264" s="225">
        <f t="shared" si="52"/>
        <v>260</v>
      </c>
      <c r="B264" s="18"/>
      <c r="C264" s="19"/>
      <c r="D264" s="20"/>
      <c r="E264" s="62">
        <v>0</v>
      </c>
      <c r="F264" s="255">
        <v>0.255</v>
      </c>
      <c r="G264" s="8">
        <f t="shared" si="46"/>
        <v>0</v>
      </c>
      <c r="H264" s="8">
        <f t="shared" si="47"/>
        <v>0</v>
      </c>
      <c r="I264" s="8">
        <f t="shared" si="48"/>
        <v>0</v>
      </c>
      <c r="J264" s="8">
        <f t="shared" si="49"/>
        <v>0</v>
      </c>
      <c r="K264" s="8">
        <f t="shared" si="50"/>
        <v>0</v>
      </c>
      <c r="L264" s="8">
        <f t="shared" si="51"/>
        <v>0</v>
      </c>
      <c r="M264" s="14">
        <f t="shared" si="43"/>
        <v>0</v>
      </c>
      <c r="N264" s="45"/>
      <c r="O264" s="228" t="str">
        <f>IF(AND(E264&gt;0,N264&gt;0),IF(E264&gt;0,VLOOKUP(N264,Tilinumerot!$A$3:$C$54,3,FALSE),"Ei tilinroa"),"-")</f>
        <v>-</v>
      </c>
      <c r="P264" s="62"/>
      <c r="Q264" s="62"/>
      <c r="R264" s="62"/>
      <c r="S264" s="62"/>
      <c r="T264" s="62"/>
      <c r="U264" s="62"/>
      <c r="V264" s="62"/>
      <c r="W264" s="62"/>
      <c r="X264" s="62"/>
      <c r="Y264" s="62"/>
      <c r="Z264" s="63"/>
      <c r="AA264" s="63"/>
      <c r="AB264" s="15">
        <f t="shared" si="44"/>
        <v>0</v>
      </c>
      <c r="AC264" s="71">
        <f t="shared" si="45"/>
        <v>0</v>
      </c>
    </row>
    <row r="265" spans="1:29" ht="15.75" thickBot="1" x14ac:dyDescent="0.3">
      <c r="A265" s="225">
        <f t="shared" si="52"/>
        <v>261</v>
      </c>
      <c r="B265" s="18"/>
      <c r="C265" s="19"/>
      <c r="D265" s="20"/>
      <c r="E265" s="62">
        <v>0</v>
      </c>
      <c r="F265" s="255">
        <v>0.255</v>
      </c>
      <c r="G265" s="8">
        <f t="shared" si="46"/>
        <v>0</v>
      </c>
      <c r="H265" s="8">
        <f t="shared" si="47"/>
        <v>0</v>
      </c>
      <c r="I265" s="8">
        <f t="shared" si="48"/>
        <v>0</v>
      </c>
      <c r="J265" s="8">
        <f t="shared" si="49"/>
        <v>0</v>
      </c>
      <c r="K265" s="8">
        <f t="shared" si="50"/>
        <v>0</v>
      </c>
      <c r="L265" s="8">
        <f t="shared" si="51"/>
        <v>0</v>
      </c>
      <c r="M265" s="14">
        <f t="shared" si="43"/>
        <v>0</v>
      </c>
      <c r="N265" s="45"/>
      <c r="O265" s="228" t="str">
        <f>IF(AND(E265&gt;0,N265&gt;0),IF(E265&gt;0,VLOOKUP(N265,Tilinumerot!$A$3:$C$54,3,FALSE),"Ei tilinroa"),"-")</f>
        <v>-</v>
      </c>
      <c r="P265" s="62"/>
      <c r="Q265" s="62"/>
      <c r="R265" s="62"/>
      <c r="S265" s="62"/>
      <c r="T265" s="62"/>
      <c r="U265" s="62"/>
      <c r="V265" s="62"/>
      <c r="W265" s="62"/>
      <c r="X265" s="62"/>
      <c r="Y265" s="62"/>
      <c r="Z265" s="63"/>
      <c r="AA265" s="63"/>
      <c r="AB265" s="15">
        <f t="shared" si="44"/>
        <v>0</v>
      </c>
      <c r="AC265" s="71">
        <f t="shared" si="45"/>
        <v>0</v>
      </c>
    </row>
    <row r="266" spans="1:29" ht="15.75" thickBot="1" x14ac:dyDescent="0.3">
      <c r="A266" s="225">
        <f t="shared" si="52"/>
        <v>262</v>
      </c>
      <c r="B266" s="18"/>
      <c r="C266" s="19"/>
      <c r="D266" s="20"/>
      <c r="E266" s="62">
        <v>0</v>
      </c>
      <c r="F266" s="255">
        <v>0.255</v>
      </c>
      <c r="G266" s="8">
        <f t="shared" si="46"/>
        <v>0</v>
      </c>
      <c r="H266" s="8">
        <f t="shared" si="47"/>
        <v>0</v>
      </c>
      <c r="I266" s="8">
        <f t="shared" si="48"/>
        <v>0</v>
      </c>
      <c r="J266" s="8">
        <f t="shared" si="49"/>
        <v>0</v>
      </c>
      <c r="K266" s="8">
        <f t="shared" si="50"/>
        <v>0</v>
      </c>
      <c r="L266" s="8">
        <f t="shared" si="51"/>
        <v>0</v>
      </c>
      <c r="M266" s="14">
        <f t="shared" si="43"/>
        <v>0</v>
      </c>
      <c r="N266" s="45"/>
      <c r="O266" s="228" t="str">
        <f>IF(AND(E266&gt;0,N266&gt;0),IF(E266&gt;0,VLOOKUP(N266,Tilinumerot!$A$3:$C$54,3,FALSE),"Ei tilinroa"),"-")</f>
        <v>-</v>
      </c>
      <c r="P266" s="62"/>
      <c r="Q266" s="62"/>
      <c r="R266" s="62"/>
      <c r="S266" s="62"/>
      <c r="T266" s="62"/>
      <c r="U266" s="62"/>
      <c r="V266" s="62"/>
      <c r="W266" s="62"/>
      <c r="X266" s="62"/>
      <c r="Y266" s="62"/>
      <c r="Z266" s="63"/>
      <c r="AA266" s="63"/>
      <c r="AB266" s="15">
        <f t="shared" si="44"/>
        <v>0</v>
      </c>
      <c r="AC266" s="71">
        <f t="shared" si="45"/>
        <v>0</v>
      </c>
    </row>
    <row r="267" spans="1:29" ht="15.75" thickBot="1" x14ac:dyDescent="0.3">
      <c r="A267" s="225">
        <f t="shared" si="52"/>
        <v>263</v>
      </c>
      <c r="B267" s="18"/>
      <c r="C267" s="19"/>
      <c r="D267" s="20"/>
      <c r="E267" s="62">
        <v>0</v>
      </c>
      <c r="F267" s="255">
        <v>0.255</v>
      </c>
      <c r="G267" s="8">
        <f t="shared" si="46"/>
        <v>0</v>
      </c>
      <c r="H267" s="8">
        <f t="shared" si="47"/>
        <v>0</v>
      </c>
      <c r="I267" s="8">
        <f t="shared" si="48"/>
        <v>0</v>
      </c>
      <c r="J267" s="8">
        <f t="shared" si="49"/>
        <v>0</v>
      </c>
      <c r="K267" s="8">
        <f t="shared" si="50"/>
        <v>0</v>
      </c>
      <c r="L267" s="8">
        <f t="shared" si="51"/>
        <v>0</v>
      </c>
      <c r="M267" s="14">
        <f t="shared" si="43"/>
        <v>0</v>
      </c>
      <c r="N267" s="45"/>
      <c r="O267" s="228" t="str">
        <f>IF(AND(E267&gt;0,N267&gt;0),IF(E267&gt;0,VLOOKUP(N267,Tilinumerot!$A$3:$C$54,3,FALSE),"Ei tilinroa"),"-")</f>
        <v>-</v>
      </c>
      <c r="P267" s="62"/>
      <c r="Q267" s="62"/>
      <c r="R267" s="62"/>
      <c r="S267" s="62"/>
      <c r="T267" s="62"/>
      <c r="U267" s="62"/>
      <c r="V267" s="62"/>
      <c r="W267" s="62"/>
      <c r="X267" s="62"/>
      <c r="Y267" s="62"/>
      <c r="Z267" s="63"/>
      <c r="AA267" s="63"/>
      <c r="AB267" s="15">
        <f t="shared" si="44"/>
        <v>0</v>
      </c>
      <c r="AC267" s="71">
        <f t="shared" si="45"/>
        <v>0</v>
      </c>
    </row>
    <row r="268" spans="1:29" ht="15.75" thickBot="1" x14ac:dyDescent="0.3">
      <c r="A268" s="225">
        <f t="shared" si="52"/>
        <v>264</v>
      </c>
      <c r="B268" s="18"/>
      <c r="C268" s="19"/>
      <c r="D268" s="20"/>
      <c r="E268" s="62">
        <v>0</v>
      </c>
      <c r="F268" s="255">
        <v>0.255</v>
      </c>
      <c r="G268" s="8">
        <f t="shared" si="46"/>
        <v>0</v>
      </c>
      <c r="H268" s="8">
        <f t="shared" si="47"/>
        <v>0</v>
      </c>
      <c r="I268" s="8">
        <f t="shared" si="48"/>
        <v>0</v>
      </c>
      <c r="J268" s="8">
        <f t="shared" si="49"/>
        <v>0</v>
      </c>
      <c r="K268" s="8">
        <f t="shared" si="50"/>
        <v>0</v>
      </c>
      <c r="L268" s="8">
        <f t="shared" si="51"/>
        <v>0</v>
      </c>
      <c r="M268" s="14">
        <f t="shared" si="43"/>
        <v>0</v>
      </c>
      <c r="N268" s="45"/>
      <c r="O268" s="228" t="str">
        <f>IF(AND(E268&gt;0,N268&gt;0),IF(E268&gt;0,VLOOKUP(N268,Tilinumerot!$A$3:$C$54,3,FALSE),"Ei tilinroa"),"-")</f>
        <v>-</v>
      </c>
      <c r="P268" s="62"/>
      <c r="Q268" s="62"/>
      <c r="R268" s="62"/>
      <c r="S268" s="62"/>
      <c r="T268" s="62"/>
      <c r="U268" s="62"/>
      <c r="V268" s="62"/>
      <c r="W268" s="62"/>
      <c r="X268" s="62"/>
      <c r="Y268" s="62"/>
      <c r="Z268" s="63"/>
      <c r="AA268" s="63"/>
      <c r="AB268" s="15">
        <f t="shared" si="44"/>
        <v>0</v>
      </c>
      <c r="AC268" s="71">
        <f t="shared" si="45"/>
        <v>0</v>
      </c>
    </row>
    <row r="269" spans="1:29" ht="15.75" thickBot="1" x14ac:dyDescent="0.3">
      <c r="A269" s="225">
        <f t="shared" si="52"/>
        <v>265</v>
      </c>
      <c r="B269" s="18"/>
      <c r="C269" s="19"/>
      <c r="D269" s="20"/>
      <c r="E269" s="62">
        <v>0</v>
      </c>
      <c r="F269" s="255">
        <v>0.255</v>
      </c>
      <c r="G269" s="8">
        <f t="shared" si="46"/>
        <v>0</v>
      </c>
      <c r="H269" s="8">
        <f t="shared" si="47"/>
        <v>0</v>
      </c>
      <c r="I269" s="8">
        <f t="shared" si="48"/>
        <v>0</v>
      </c>
      <c r="J269" s="8">
        <f t="shared" si="49"/>
        <v>0</v>
      </c>
      <c r="K269" s="8">
        <f t="shared" si="50"/>
        <v>0</v>
      </c>
      <c r="L269" s="8">
        <f t="shared" si="51"/>
        <v>0</v>
      </c>
      <c r="M269" s="14">
        <f t="shared" si="43"/>
        <v>0</v>
      </c>
      <c r="N269" s="45"/>
      <c r="O269" s="228" t="str">
        <f>IF(AND(E269&gt;0,N269&gt;0),IF(E269&gt;0,VLOOKUP(N269,Tilinumerot!$A$3:$C$54,3,FALSE),"Ei tilinroa"),"-")</f>
        <v>-</v>
      </c>
      <c r="P269" s="62"/>
      <c r="Q269" s="62"/>
      <c r="R269" s="62"/>
      <c r="S269" s="62"/>
      <c r="T269" s="62"/>
      <c r="U269" s="62"/>
      <c r="V269" s="62"/>
      <c r="W269" s="62"/>
      <c r="X269" s="62"/>
      <c r="Y269" s="62"/>
      <c r="Z269" s="63"/>
      <c r="AA269" s="63"/>
      <c r="AB269" s="15">
        <f t="shared" si="44"/>
        <v>0</v>
      </c>
      <c r="AC269" s="71">
        <f t="shared" si="45"/>
        <v>0</v>
      </c>
    </row>
    <row r="270" spans="1:29" ht="15.75" thickBot="1" x14ac:dyDescent="0.3">
      <c r="A270" s="225">
        <f t="shared" si="52"/>
        <v>266</v>
      </c>
      <c r="B270" s="18"/>
      <c r="C270" s="19"/>
      <c r="D270" s="20"/>
      <c r="E270" s="62">
        <v>0</v>
      </c>
      <c r="F270" s="255">
        <v>0.255</v>
      </c>
      <c r="G270" s="8">
        <f t="shared" si="46"/>
        <v>0</v>
      </c>
      <c r="H270" s="8">
        <f t="shared" si="47"/>
        <v>0</v>
      </c>
      <c r="I270" s="8">
        <f t="shared" si="48"/>
        <v>0</v>
      </c>
      <c r="J270" s="8">
        <f t="shared" si="49"/>
        <v>0</v>
      </c>
      <c r="K270" s="8">
        <f t="shared" si="50"/>
        <v>0</v>
      </c>
      <c r="L270" s="8">
        <f t="shared" si="51"/>
        <v>0</v>
      </c>
      <c r="M270" s="14">
        <f t="shared" si="43"/>
        <v>0</v>
      </c>
      <c r="N270" s="45"/>
      <c r="O270" s="228" t="str">
        <f>IF(AND(E270&gt;0,N270&gt;0),IF(E270&gt;0,VLOOKUP(N270,Tilinumerot!$A$3:$C$54,3,FALSE),"Ei tilinroa"),"-")</f>
        <v>-</v>
      </c>
      <c r="P270" s="62"/>
      <c r="Q270" s="62"/>
      <c r="R270" s="62"/>
      <c r="S270" s="62"/>
      <c r="T270" s="62"/>
      <c r="U270" s="62"/>
      <c r="V270" s="62"/>
      <c r="W270" s="62"/>
      <c r="X270" s="62"/>
      <c r="Y270" s="62"/>
      <c r="Z270" s="63"/>
      <c r="AA270" s="63"/>
      <c r="AB270" s="15">
        <f t="shared" si="44"/>
        <v>0</v>
      </c>
      <c r="AC270" s="71">
        <f t="shared" si="45"/>
        <v>0</v>
      </c>
    </row>
    <row r="271" spans="1:29" ht="15.75" thickBot="1" x14ac:dyDescent="0.3">
      <c r="A271" s="225">
        <f t="shared" si="52"/>
        <v>267</v>
      </c>
      <c r="B271" s="18"/>
      <c r="C271" s="19"/>
      <c r="D271" s="20"/>
      <c r="E271" s="62">
        <v>0</v>
      </c>
      <c r="F271" s="255">
        <v>0.255</v>
      </c>
      <c r="G271" s="8">
        <f t="shared" si="46"/>
        <v>0</v>
      </c>
      <c r="H271" s="8">
        <f t="shared" si="47"/>
        <v>0</v>
      </c>
      <c r="I271" s="8">
        <f t="shared" si="48"/>
        <v>0</v>
      </c>
      <c r="J271" s="8">
        <f t="shared" si="49"/>
        <v>0</v>
      </c>
      <c r="K271" s="8">
        <f t="shared" si="50"/>
        <v>0</v>
      </c>
      <c r="L271" s="8">
        <f t="shared" si="51"/>
        <v>0</v>
      </c>
      <c r="M271" s="14">
        <f t="shared" si="43"/>
        <v>0</v>
      </c>
      <c r="N271" s="45"/>
      <c r="O271" s="228" t="str">
        <f>IF(AND(E271&gt;0,N271&gt;0),IF(E271&gt;0,VLOOKUP(N271,Tilinumerot!$A$3:$C$54,3,FALSE),"Ei tilinroa"),"-")</f>
        <v>-</v>
      </c>
      <c r="P271" s="62"/>
      <c r="Q271" s="62"/>
      <c r="R271" s="62"/>
      <c r="S271" s="62"/>
      <c r="T271" s="62"/>
      <c r="U271" s="62"/>
      <c r="V271" s="62"/>
      <c r="W271" s="62"/>
      <c r="X271" s="62"/>
      <c r="Y271" s="62"/>
      <c r="Z271" s="63"/>
      <c r="AA271" s="63"/>
      <c r="AB271" s="15">
        <f t="shared" si="44"/>
        <v>0</v>
      </c>
      <c r="AC271" s="71">
        <f t="shared" si="45"/>
        <v>0</v>
      </c>
    </row>
    <row r="272" spans="1:29" ht="15.75" thickBot="1" x14ac:dyDescent="0.3">
      <c r="A272" s="225">
        <f t="shared" si="52"/>
        <v>268</v>
      </c>
      <c r="B272" s="18"/>
      <c r="C272" s="19"/>
      <c r="D272" s="20"/>
      <c r="E272" s="62">
        <v>0</v>
      </c>
      <c r="F272" s="255">
        <v>0.255</v>
      </c>
      <c r="G272" s="8">
        <f t="shared" si="46"/>
        <v>0</v>
      </c>
      <c r="H272" s="8">
        <f t="shared" si="47"/>
        <v>0</v>
      </c>
      <c r="I272" s="8">
        <f t="shared" si="48"/>
        <v>0</v>
      </c>
      <c r="J272" s="8">
        <f t="shared" si="49"/>
        <v>0</v>
      </c>
      <c r="K272" s="8">
        <f t="shared" si="50"/>
        <v>0</v>
      </c>
      <c r="L272" s="8">
        <f t="shared" si="51"/>
        <v>0</v>
      </c>
      <c r="M272" s="14">
        <f t="shared" si="43"/>
        <v>0</v>
      </c>
      <c r="N272" s="45"/>
      <c r="O272" s="228" t="str">
        <f>IF(AND(E272&gt;0,N272&gt;0),IF(E272&gt;0,VLOOKUP(N272,Tilinumerot!$A$3:$C$54,3,FALSE),"Ei tilinroa"),"-")</f>
        <v>-</v>
      </c>
      <c r="P272" s="62"/>
      <c r="Q272" s="62"/>
      <c r="R272" s="62"/>
      <c r="S272" s="62"/>
      <c r="T272" s="62"/>
      <c r="U272" s="62"/>
      <c r="V272" s="62"/>
      <c r="W272" s="62"/>
      <c r="X272" s="62"/>
      <c r="Y272" s="62"/>
      <c r="Z272" s="63"/>
      <c r="AA272" s="63"/>
      <c r="AB272" s="15">
        <f t="shared" si="44"/>
        <v>0</v>
      </c>
      <c r="AC272" s="71">
        <f t="shared" si="45"/>
        <v>0</v>
      </c>
    </row>
    <row r="273" spans="1:29" ht="15.75" thickBot="1" x14ac:dyDescent="0.3">
      <c r="A273" s="225">
        <f t="shared" si="52"/>
        <v>269</v>
      </c>
      <c r="B273" s="18"/>
      <c r="C273" s="19"/>
      <c r="D273" s="20"/>
      <c r="E273" s="62">
        <v>0</v>
      </c>
      <c r="F273" s="255">
        <v>0.255</v>
      </c>
      <c r="G273" s="8">
        <f t="shared" si="46"/>
        <v>0</v>
      </c>
      <c r="H273" s="8">
        <f t="shared" si="47"/>
        <v>0</v>
      </c>
      <c r="I273" s="8">
        <f t="shared" si="48"/>
        <v>0</v>
      </c>
      <c r="J273" s="8">
        <f t="shared" si="49"/>
        <v>0</v>
      </c>
      <c r="K273" s="8">
        <f t="shared" si="50"/>
        <v>0</v>
      </c>
      <c r="L273" s="8">
        <f t="shared" si="51"/>
        <v>0</v>
      </c>
      <c r="M273" s="14">
        <f t="shared" si="43"/>
        <v>0</v>
      </c>
      <c r="N273" s="45"/>
      <c r="O273" s="228" t="str">
        <f>IF(AND(E273&gt;0,N273&gt;0),IF(E273&gt;0,VLOOKUP(N273,Tilinumerot!$A$3:$C$54,3,FALSE),"Ei tilinroa"),"-")</f>
        <v>-</v>
      </c>
      <c r="P273" s="62"/>
      <c r="Q273" s="62"/>
      <c r="R273" s="62"/>
      <c r="S273" s="62"/>
      <c r="T273" s="62"/>
      <c r="U273" s="62"/>
      <c r="V273" s="62"/>
      <c r="W273" s="62"/>
      <c r="X273" s="62"/>
      <c r="Y273" s="62"/>
      <c r="Z273" s="63"/>
      <c r="AA273" s="63"/>
      <c r="AB273" s="15">
        <f t="shared" si="44"/>
        <v>0</v>
      </c>
      <c r="AC273" s="71">
        <f t="shared" si="45"/>
        <v>0</v>
      </c>
    </row>
    <row r="274" spans="1:29" ht="15.75" thickBot="1" x14ac:dyDescent="0.3">
      <c r="A274" s="225">
        <f t="shared" si="52"/>
        <v>270</v>
      </c>
      <c r="B274" s="18"/>
      <c r="C274" s="19"/>
      <c r="D274" s="20"/>
      <c r="E274" s="62">
        <v>0</v>
      </c>
      <c r="F274" s="255">
        <v>0.255</v>
      </c>
      <c r="G274" s="8">
        <f t="shared" si="46"/>
        <v>0</v>
      </c>
      <c r="H274" s="8">
        <f t="shared" si="47"/>
        <v>0</v>
      </c>
      <c r="I274" s="8">
        <f t="shared" si="48"/>
        <v>0</v>
      </c>
      <c r="J274" s="8">
        <f t="shared" si="49"/>
        <v>0</v>
      </c>
      <c r="K274" s="8">
        <f t="shared" si="50"/>
        <v>0</v>
      </c>
      <c r="L274" s="8">
        <f t="shared" si="51"/>
        <v>0</v>
      </c>
      <c r="M274" s="14">
        <f t="shared" si="43"/>
        <v>0</v>
      </c>
      <c r="N274" s="45"/>
      <c r="O274" s="228" t="str">
        <f>IF(AND(E274&gt;0,N274&gt;0),IF(E274&gt;0,VLOOKUP(N274,Tilinumerot!$A$3:$C$54,3,FALSE),"Ei tilinroa"),"-")</f>
        <v>-</v>
      </c>
      <c r="P274" s="62"/>
      <c r="Q274" s="62"/>
      <c r="R274" s="62"/>
      <c r="S274" s="62"/>
      <c r="T274" s="62"/>
      <c r="U274" s="62"/>
      <c r="V274" s="62"/>
      <c r="W274" s="62"/>
      <c r="X274" s="62"/>
      <c r="Y274" s="62"/>
      <c r="Z274" s="63"/>
      <c r="AA274" s="63"/>
      <c r="AB274" s="15">
        <f t="shared" si="44"/>
        <v>0</v>
      </c>
      <c r="AC274" s="71">
        <f t="shared" si="45"/>
        <v>0</v>
      </c>
    </row>
    <row r="275" spans="1:29" ht="15.75" thickBot="1" x14ac:dyDescent="0.3">
      <c r="A275" s="225">
        <f t="shared" si="52"/>
        <v>271</v>
      </c>
      <c r="B275" s="18"/>
      <c r="C275" s="19"/>
      <c r="D275" s="20"/>
      <c r="E275" s="62">
        <v>0</v>
      </c>
      <c r="F275" s="255">
        <v>0.255</v>
      </c>
      <c r="G275" s="8">
        <f t="shared" si="46"/>
        <v>0</v>
      </c>
      <c r="H275" s="8">
        <f t="shared" si="47"/>
        <v>0</v>
      </c>
      <c r="I275" s="8">
        <f t="shared" si="48"/>
        <v>0</v>
      </c>
      <c r="J275" s="8">
        <f t="shared" si="49"/>
        <v>0</v>
      </c>
      <c r="K275" s="8">
        <f t="shared" si="50"/>
        <v>0</v>
      </c>
      <c r="L275" s="8">
        <f t="shared" si="51"/>
        <v>0</v>
      </c>
      <c r="M275" s="14">
        <f t="shared" ref="M275:M338" si="53">E275-(SUM(G275:L275))-SUM(P275:AA275)</f>
        <v>0</v>
      </c>
      <c r="N275" s="45"/>
      <c r="O275" s="228" t="str">
        <f>IF(AND(E275&gt;0,N275&gt;0),IF(E275&gt;0,VLOOKUP(N275,Tilinumerot!$A$3:$C$54,3,FALSE),"Ei tilinroa"),"-")</f>
        <v>-</v>
      </c>
      <c r="P275" s="62"/>
      <c r="Q275" s="62"/>
      <c r="R275" s="62"/>
      <c r="S275" s="62"/>
      <c r="T275" s="62"/>
      <c r="U275" s="62"/>
      <c r="V275" s="62"/>
      <c r="W275" s="62"/>
      <c r="X275" s="62"/>
      <c r="Y275" s="62"/>
      <c r="Z275" s="63"/>
      <c r="AA275" s="63"/>
      <c r="AB275" s="15">
        <f t="shared" ref="AB275:AB338" si="54">E275-SUM(G275:L275)</f>
        <v>0</v>
      </c>
      <c r="AC275" s="71">
        <f t="shared" ref="AC275:AC338" si="55">IF(N275&lt;&gt;"",SUM(P275:Y275),0)</f>
        <v>0</v>
      </c>
    </row>
    <row r="276" spans="1:29" ht="15.75" thickBot="1" x14ac:dyDescent="0.3">
      <c r="A276" s="225">
        <f t="shared" si="52"/>
        <v>272</v>
      </c>
      <c r="B276" s="18"/>
      <c r="C276" s="19"/>
      <c r="D276" s="20"/>
      <c r="E276" s="62">
        <v>0</v>
      </c>
      <c r="F276" s="255">
        <v>0.255</v>
      </c>
      <c r="G276" s="8">
        <f t="shared" si="46"/>
        <v>0</v>
      </c>
      <c r="H276" s="8">
        <f t="shared" si="47"/>
        <v>0</v>
      </c>
      <c r="I276" s="8">
        <f t="shared" si="48"/>
        <v>0</v>
      </c>
      <c r="J276" s="8">
        <f t="shared" si="49"/>
        <v>0</v>
      </c>
      <c r="K276" s="8">
        <f t="shared" si="50"/>
        <v>0</v>
      </c>
      <c r="L276" s="8">
        <f t="shared" si="51"/>
        <v>0</v>
      </c>
      <c r="M276" s="14">
        <f t="shared" si="53"/>
        <v>0</v>
      </c>
      <c r="N276" s="45"/>
      <c r="O276" s="228" t="str">
        <f>IF(AND(E276&gt;0,N276&gt;0),IF(E276&gt;0,VLOOKUP(N276,Tilinumerot!$A$3:$C$54,3,FALSE),"Ei tilinroa"),"-")</f>
        <v>-</v>
      </c>
      <c r="P276" s="62"/>
      <c r="Q276" s="62"/>
      <c r="R276" s="62"/>
      <c r="S276" s="62"/>
      <c r="T276" s="62"/>
      <c r="U276" s="62"/>
      <c r="V276" s="62"/>
      <c r="W276" s="62"/>
      <c r="X276" s="62"/>
      <c r="Y276" s="62"/>
      <c r="Z276" s="63"/>
      <c r="AA276" s="63"/>
      <c r="AB276" s="15">
        <f t="shared" si="54"/>
        <v>0</v>
      </c>
      <c r="AC276" s="71">
        <f t="shared" si="55"/>
        <v>0</v>
      </c>
    </row>
    <row r="277" spans="1:29" ht="15.75" thickBot="1" x14ac:dyDescent="0.3">
      <c r="A277" s="225">
        <f t="shared" si="52"/>
        <v>273</v>
      </c>
      <c r="B277" s="18"/>
      <c r="C277" s="19"/>
      <c r="D277" s="20"/>
      <c r="E277" s="62">
        <v>0</v>
      </c>
      <c r="F277" s="255">
        <v>0.255</v>
      </c>
      <c r="G277" s="8">
        <f t="shared" si="46"/>
        <v>0</v>
      </c>
      <c r="H277" s="8">
        <f t="shared" si="47"/>
        <v>0</v>
      </c>
      <c r="I277" s="8">
        <f t="shared" si="48"/>
        <v>0</v>
      </c>
      <c r="J277" s="8">
        <f t="shared" si="49"/>
        <v>0</v>
      </c>
      <c r="K277" s="8">
        <f t="shared" si="50"/>
        <v>0</v>
      </c>
      <c r="L277" s="8">
        <f t="shared" si="51"/>
        <v>0</v>
      </c>
      <c r="M277" s="14">
        <f t="shared" si="53"/>
        <v>0</v>
      </c>
      <c r="N277" s="45"/>
      <c r="O277" s="228" t="str">
        <f>IF(AND(E277&gt;0,N277&gt;0),IF(E277&gt;0,VLOOKUP(N277,Tilinumerot!$A$3:$C$54,3,FALSE),"Ei tilinroa"),"-")</f>
        <v>-</v>
      </c>
      <c r="P277" s="62"/>
      <c r="Q277" s="62"/>
      <c r="R277" s="62"/>
      <c r="S277" s="62"/>
      <c r="T277" s="62"/>
      <c r="U277" s="62"/>
      <c r="V277" s="62"/>
      <c r="W277" s="62"/>
      <c r="X277" s="62"/>
      <c r="Y277" s="62"/>
      <c r="Z277" s="63"/>
      <c r="AA277" s="63"/>
      <c r="AB277" s="15">
        <f t="shared" si="54"/>
        <v>0</v>
      </c>
      <c r="AC277" s="71">
        <f t="shared" si="55"/>
        <v>0</v>
      </c>
    </row>
    <row r="278" spans="1:29" ht="15.75" thickBot="1" x14ac:dyDescent="0.3">
      <c r="A278" s="225">
        <f t="shared" si="52"/>
        <v>274</v>
      </c>
      <c r="B278" s="18"/>
      <c r="C278" s="19"/>
      <c r="D278" s="20"/>
      <c r="E278" s="62">
        <v>0</v>
      </c>
      <c r="F278" s="255">
        <v>0.255</v>
      </c>
      <c r="G278" s="8">
        <f t="shared" si="46"/>
        <v>0</v>
      </c>
      <c r="H278" s="8">
        <f t="shared" si="47"/>
        <v>0</v>
      </c>
      <c r="I278" s="8">
        <f t="shared" si="48"/>
        <v>0</v>
      </c>
      <c r="J278" s="8">
        <f t="shared" si="49"/>
        <v>0</v>
      </c>
      <c r="K278" s="8">
        <f t="shared" si="50"/>
        <v>0</v>
      </c>
      <c r="L278" s="8">
        <f t="shared" si="51"/>
        <v>0</v>
      </c>
      <c r="M278" s="14">
        <f t="shared" si="53"/>
        <v>0</v>
      </c>
      <c r="N278" s="45"/>
      <c r="O278" s="228" t="str">
        <f>IF(AND(E278&gt;0,N278&gt;0),IF(E278&gt;0,VLOOKUP(N278,Tilinumerot!$A$3:$C$54,3,FALSE),"Ei tilinroa"),"-")</f>
        <v>-</v>
      </c>
      <c r="P278" s="62"/>
      <c r="Q278" s="62"/>
      <c r="R278" s="62"/>
      <c r="S278" s="62"/>
      <c r="T278" s="62"/>
      <c r="U278" s="62"/>
      <c r="V278" s="62"/>
      <c r="W278" s="62"/>
      <c r="X278" s="62"/>
      <c r="Y278" s="62"/>
      <c r="Z278" s="63"/>
      <c r="AA278" s="63"/>
      <c r="AB278" s="15">
        <f t="shared" si="54"/>
        <v>0</v>
      </c>
      <c r="AC278" s="71">
        <f t="shared" si="55"/>
        <v>0</v>
      </c>
    </row>
    <row r="279" spans="1:29" ht="15.75" thickBot="1" x14ac:dyDescent="0.3">
      <c r="A279" s="225">
        <f t="shared" si="52"/>
        <v>275</v>
      </c>
      <c r="B279" s="18"/>
      <c r="C279" s="19"/>
      <c r="D279" s="20"/>
      <c r="E279" s="62">
        <v>0</v>
      </c>
      <c r="F279" s="255">
        <v>0.255</v>
      </c>
      <c r="G279" s="8">
        <f t="shared" si="46"/>
        <v>0</v>
      </c>
      <c r="H279" s="8">
        <f t="shared" si="47"/>
        <v>0</v>
      </c>
      <c r="I279" s="8">
        <f t="shared" si="48"/>
        <v>0</v>
      </c>
      <c r="J279" s="8">
        <f t="shared" si="49"/>
        <v>0</v>
      </c>
      <c r="K279" s="8">
        <f t="shared" si="50"/>
        <v>0</v>
      </c>
      <c r="L279" s="8">
        <f t="shared" si="51"/>
        <v>0</v>
      </c>
      <c r="M279" s="14">
        <f t="shared" si="53"/>
        <v>0</v>
      </c>
      <c r="N279" s="45"/>
      <c r="O279" s="228" t="str">
        <f>IF(AND(E279&gt;0,N279&gt;0),IF(E279&gt;0,VLOOKUP(N279,Tilinumerot!$A$3:$C$54,3,FALSE),"Ei tilinroa"),"-")</f>
        <v>-</v>
      </c>
      <c r="P279" s="62"/>
      <c r="Q279" s="62"/>
      <c r="R279" s="62"/>
      <c r="S279" s="62"/>
      <c r="T279" s="62"/>
      <c r="U279" s="62"/>
      <c r="V279" s="62"/>
      <c r="W279" s="62"/>
      <c r="X279" s="62"/>
      <c r="Y279" s="62"/>
      <c r="Z279" s="63"/>
      <c r="AA279" s="63"/>
      <c r="AB279" s="15">
        <f t="shared" si="54"/>
        <v>0</v>
      </c>
      <c r="AC279" s="71">
        <f t="shared" si="55"/>
        <v>0</v>
      </c>
    </row>
    <row r="280" spans="1:29" ht="15.75" thickBot="1" x14ac:dyDescent="0.3">
      <c r="A280" s="225">
        <f t="shared" si="52"/>
        <v>276</v>
      </c>
      <c r="B280" s="18"/>
      <c r="C280" s="19"/>
      <c r="D280" s="20"/>
      <c r="E280" s="62">
        <v>0</v>
      </c>
      <c r="F280" s="255">
        <v>0.255</v>
      </c>
      <c r="G280" s="8">
        <f t="shared" si="46"/>
        <v>0</v>
      </c>
      <c r="H280" s="8">
        <f t="shared" si="47"/>
        <v>0</v>
      </c>
      <c r="I280" s="8">
        <f t="shared" si="48"/>
        <v>0</v>
      </c>
      <c r="J280" s="8">
        <f t="shared" si="49"/>
        <v>0</v>
      </c>
      <c r="K280" s="8">
        <f t="shared" si="50"/>
        <v>0</v>
      </c>
      <c r="L280" s="8">
        <f t="shared" si="51"/>
        <v>0</v>
      </c>
      <c r="M280" s="14">
        <f t="shared" si="53"/>
        <v>0</v>
      </c>
      <c r="N280" s="45"/>
      <c r="O280" s="228" t="str">
        <f>IF(AND(E280&gt;0,N280&gt;0),IF(E280&gt;0,VLOOKUP(N280,Tilinumerot!$A$3:$C$54,3,FALSE),"Ei tilinroa"),"-")</f>
        <v>-</v>
      </c>
      <c r="P280" s="62"/>
      <c r="Q280" s="62"/>
      <c r="R280" s="62"/>
      <c r="S280" s="62"/>
      <c r="T280" s="62"/>
      <c r="U280" s="62"/>
      <c r="V280" s="62"/>
      <c r="W280" s="62"/>
      <c r="X280" s="62"/>
      <c r="Y280" s="62"/>
      <c r="Z280" s="63"/>
      <c r="AA280" s="63"/>
      <c r="AB280" s="15">
        <f t="shared" si="54"/>
        <v>0</v>
      </c>
      <c r="AC280" s="71">
        <f t="shared" si="55"/>
        <v>0</v>
      </c>
    </row>
    <row r="281" spans="1:29" ht="15.75" thickBot="1" x14ac:dyDescent="0.3">
      <c r="A281" s="225">
        <f t="shared" si="52"/>
        <v>277</v>
      </c>
      <c r="B281" s="18"/>
      <c r="C281" s="19"/>
      <c r="D281" s="20"/>
      <c r="E281" s="62">
        <v>0</v>
      </c>
      <c r="F281" s="255">
        <v>0.255</v>
      </c>
      <c r="G281" s="8">
        <f t="shared" si="46"/>
        <v>0</v>
      </c>
      <c r="H281" s="8">
        <f t="shared" si="47"/>
        <v>0</v>
      </c>
      <c r="I281" s="8">
        <f t="shared" si="48"/>
        <v>0</v>
      </c>
      <c r="J281" s="8">
        <f t="shared" si="49"/>
        <v>0</v>
      </c>
      <c r="K281" s="8">
        <f t="shared" si="50"/>
        <v>0</v>
      </c>
      <c r="L281" s="8">
        <f t="shared" si="51"/>
        <v>0</v>
      </c>
      <c r="M281" s="14">
        <f t="shared" si="53"/>
        <v>0</v>
      </c>
      <c r="N281" s="45"/>
      <c r="O281" s="228" t="str">
        <f>IF(AND(E281&gt;0,N281&gt;0),IF(E281&gt;0,VLOOKUP(N281,Tilinumerot!$A$3:$C$54,3,FALSE),"Ei tilinroa"),"-")</f>
        <v>-</v>
      </c>
      <c r="P281" s="62"/>
      <c r="Q281" s="62"/>
      <c r="R281" s="62"/>
      <c r="S281" s="62"/>
      <c r="T281" s="62"/>
      <c r="U281" s="62"/>
      <c r="V281" s="62"/>
      <c r="W281" s="62"/>
      <c r="X281" s="62"/>
      <c r="Y281" s="62"/>
      <c r="Z281" s="63"/>
      <c r="AA281" s="63"/>
      <c r="AB281" s="15">
        <f t="shared" si="54"/>
        <v>0</v>
      </c>
      <c r="AC281" s="71">
        <f t="shared" si="55"/>
        <v>0</v>
      </c>
    </row>
    <row r="282" spans="1:29" ht="15.75" thickBot="1" x14ac:dyDescent="0.3">
      <c r="A282" s="225">
        <f t="shared" si="52"/>
        <v>278</v>
      </c>
      <c r="B282" s="18"/>
      <c r="C282" s="19"/>
      <c r="D282" s="20"/>
      <c r="E282" s="62">
        <v>0</v>
      </c>
      <c r="F282" s="255">
        <v>0.255</v>
      </c>
      <c r="G282" s="8">
        <f t="shared" si="46"/>
        <v>0</v>
      </c>
      <c r="H282" s="8">
        <f t="shared" si="47"/>
        <v>0</v>
      </c>
      <c r="I282" s="8">
        <f t="shared" si="48"/>
        <v>0</v>
      </c>
      <c r="J282" s="8">
        <f t="shared" si="49"/>
        <v>0</v>
      </c>
      <c r="K282" s="8">
        <f t="shared" si="50"/>
        <v>0</v>
      </c>
      <c r="L282" s="8">
        <f t="shared" si="51"/>
        <v>0</v>
      </c>
      <c r="M282" s="14">
        <f t="shared" si="53"/>
        <v>0</v>
      </c>
      <c r="N282" s="45"/>
      <c r="O282" s="228" t="str">
        <f>IF(AND(E282&gt;0,N282&gt;0),IF(E282&gt;0,VLOOKUP(N282,Tilinumerot!$A$3:$C$54,3,FALSE),"Ei tilinroa"),"-")</f>
        <v>-</v>
      </c>
      <c r="P282" s="62"/>
      <c r="Q282" s="62"/>
      <c r="R282" s="62"/>
      <c r="S282" s="62"/>
      <c r="T282" s="62"/>
      <c r="U282" s="62"/>
      <c r="V282" s="62"/>
      <c r="W282" s="62"/>
      <c r="X282" s="62"/>
      <c r="Y282" s="62"/>
      <c r="Z282" s="63"/>
      <c r="AA282" s="63"/>
      <c r="AB282" s="15">
        <f t="shared" si="54"/>
        <v>0</v>
      </c>
      <c r="AC282" s="71">
        <f t="shared" si="55"/>
        <v>0</v>
      </c>
    </row>
    <row r="283" spans="1:29" ht="15.75" thickBot="1" x14ac:dyDescent="0.3">
      <c r="A283" s="225">
        <f t="shared" si="52"/>
        <v>279</v>
      </c>
      <c r="B283" s="18"/>
      <c r="C283" s="19"/>
      <c r="D283" s="20"/>
      <c r="E283" s="62">
        <v>0</v>
      </c>
      <c r="F283" s="255">
        <v>0.255</v>
      </c>
      <c r="G283" s="8">
        <f t="shared" si="46"/>
        <v>0</v>
      </c>
      <c r="H283" s="8">
        <f t="shared" si="47"/>
        <v>0</v>
      </c>
      <c r="I283" s="8">
        <f t="shared" si="48"/>
        <v>0</v>
      </c>
      <c r="J283" s="8">
        <f t="shared" si="49"/>
        <v>0</v>
      </c>
      <c r="K283" s="8">
        <f t="shared" si="50"/>
        <v>0</v>
      </c>
      <c r="L283" s="8">
        <f t="shared" si="51"/>
        <v>0</v>
      </c>
      <c r="M283" s="14">
        <f t="shared" si="53"/>
        <v>0</v>
      </c>
      <c r="N283" s="45"/>
      <c r="O283" s="228" t="str">
        <f>IF(AND(E283&gt;0,N283&gt;0),IF(E283&gt;0,VLOOKUP(N283,Tilinumerot!$A$3:$C$54,3,FALSE),"Ei tilinroa"),"-")</f>
        <v>-</v>
      </c>
      <c r="P283" s="62"/>
      <c r="Q283" s="62"/>
      <c r="R283" s="62"/>
      <c r="S283" s="62"/>
      <c r="T283" s="62"/>
      <c r="U283" s="62"/>
      <c r="V283" s="62"/>
      <c r="W283" s="62"/>
      <c r="X283" s="62"/>
      <c r="Y283" s="62"/>
      <c r="Z283" s="63"/>
      <c r="AA283" s="63"/>
      <c r="AB283" s="15">
        <f t="shared" si="54"/>
        <v>0</v>
      </c>
      <c r="AC283" s="71">
        <f t="shared" si="55"/>
        <v>0</v>
      </c>
    </row>
    <row r="284" spans="1:29" ht="15.75" thickBot="1" x14ac:dyDescent="0.3">
      <c r="A284" s="225">
        <f t="shared" si="52"/>
        <v>280</v>
      </c>
      <c r="B284" s="18"/>
      <c r="C284" s="19"/>
      <c r="D284" s="20"/>
      <c r="E284" s="62">
        <v>0</v>
      </c>
      <c r="F284" s="255">
        <v>0.255</v>
      </c>
      <c r="G284" s="8">
        <f t="shared" si="46"/>
        <v>0</v>
      </c>
      <c r="H284" s="8">
        <f t="shared" si="47"/>
        <v>0</v>
      </c>
      <c r="I284" s="8">
        <f t="shared" si="48"/>
        <v>0</v>
      </c>
      <c r="J284" s="8">
        <f t="shared" si="49"/>
        <v>0</v>
      </c>
      <c r="K284" s="8">
        <f t="shared" si="50"/>
        <v>0</v>
      </c>
      <c r="L284" s="8">
        <f t="shared" si="51"/>
        <v>0</v>
      </c>
      <c r="M284" s="14">
        <f t="shared" si="53"/>
        <v>0</v>
      </c>
      <c r="N284" s="45"/>
      <c r="O284" s="228" t="str">
        <f>IF(AND(E284&gt;0,N284&gt;0),IF(E284&gt;0,VLOOKUP(N284,Tilinumerot!$A$3:$C$54,3,FALSE),"Ei tilinroa"),"-")</f>
        <v>-</v>
      </c>
      <c r="P284" s="62"/>
      <c r="Q284" s="62"/>
      <c r="R284" s="62"/>
      <c r="S284" s="62"/>
      <c r="T284" s="62"/>
      <c r="U284" s="62"/>
      <c r="V284" s="62"/>
      <c r="W284" s="62"/>
      <c r="X284" s="62"/>
      <c r="Y284" s="62"/>
      <c r="Z284" s="63"/>
      <c r="AA284" s="63"/>
      <c r="AB284" s="15">
        <f t="shared" si="54"/>
        <v>0</v>
      </c>
      <c r="AC284" s="71">
        <f t="shared" si="55"/>
        <v>0</v>
      </c>
    </row>
    <row r="285" spans="1:29" ht="15.75" thickBot="1" x14ac:dyDescent="0.3">
      <c r="A285" s="225">
        <f t="shared" si="52"/>
        <v>281</v>
      </c>
      <c r="B285" s="18"/>
      <c r="C285" s="19"/>
      <c r="D285" s="20"/>
      <c r="E285" s="62">
        <v>0</v>
      </c>
      <c r="F285" s="255">
        <v>0.255</v>
      </c>
      <c r="G285" s="8">
        <f t="shared" si="46"/>
        <v>0</v>
      </c>
      <c r="H285" s="8">
        <f t="shared" si="47"/>
        <v>0</v>
      </c>
      <c r="I285" s="8">
        <f t="shared" si="48"/>
        <v>0</v>
      </c>
      <c r="J285" s="8">
        <f t="shared" si="49"/>
        <v>0</v>
      </c>
      <c r="K285" s="8">
        <f t="shared" si="50"/>
        <v>0</v>
      </c>
      <c r="L285" s="8">
        <f t="shared" si="51"/>
        <v>0</v>
      </c>
      <c r="M285" s="14">
        <f t="shared" si="53"/>
        <v>0</v>
      </c>
      <c r="N285" s="45"/>
      <c r="O285" s="228" t="str">
        <f>IF(AND(E285&gt;0,N285&gt;0),IF(E285&gt;0,VLOOKUP(N285,Tilinumerot!$A$3:$C$54,3,FALSE),"Ei tilinroa"),"-")</f>
        <v>-</v>
      </c>
      <c r="P285" s="62"/>
      <c r="Q285" s="62"/>
      <c r="R285" s="62"/>
      <c r="S285" s="62"/>
      <c r="T285" s="62"/>
      <c r="U285" s="62"/>
      <c r="V285" s="62"/>
      <c r="W285" s="62"/>
      <c r="X285" s="62"/>
      <c r="Y285" s="62"/>
      <c r="Z285" s="63"/>
      <c r="AA285" s="63"/>
      <c r="AB285" s="15">
        <f t="shared" si="54"/>
        <v>0</v>
      </c>
      <c r="AC285" s="71">
        <f t="shared" si="55"/>
        <v>0</v>
      </c>
    </row>
    <row r="286" spans="1:29" ht="15.75" thickBot="1" x14ac:dyDescent="0.3">
      <c r="A286" s="225">
        <f t="shared" si="52"/>
        <v>282</v>
      </c>
      <c r="B286" s="18"/>
      <c r="C286" s="19"/>
      <c r="D286" s="20"/>
      <c r="E286" s="62">
        <v>0</v>
      </c>
      <c r="F286" s="255">
        <v>0.255</v>
      </c>
      <c r="G286" s="8">
        <f t="shared" si="46"/>
        <v>0</v>
      </c>
      <c r="H286" s="8">
        <f t="shared" si="47"/>
        <v>0</v>
      </c>
      <c r="I286" s="8">
        <f t="shared" si="48"/>
        <v>0</v>
      </c>
      <c r="J286" s="8">
        <f t="shared" si="49"/>
        <v>0</v>
      </c>
      <c r="K286" s="8">
        <f t="shared" si="50"/>
        <v>0</v>
      </c>
      <c r="L286" s="8">
        <f t="shared" si="51"/>
        <v>0</v>
      </c>
      <c r="M286" s="14">
        <f t="shared" si="53"/>
        <v>0</v>
      </c>
      <c r="N286" s="45"/>
      <c r="O286" s="228" t="str">
        <f>IF(AND(E286&gt;0,N286&gt;0),IF(E286&gt;0,VLOOKUP(N286,Tilinumerot!$A$3:$C$54,3,FALSE),"Ei tilinroa"),"-")</f>
        <v>-</v>
      </c>
      <c r="P286" s="62"/>
      <c r="Q286" s="62"/>
      <c r="R286" s="62"/>
      <c r="S286" s="62"/>
      <c r="T286" s="62"/>
      <c r="U286" s="62"/>
      <c r="V286" s="62"/>
      <c r="W286" s="62"/>
      <c r="X286" s="62"/>
      <c r="Y286" s="62"/>
      <c r="Z286" s="63"/>
      <c r="AA286" s="63"/>
      <c r="AB286" s="15">
        <f t="shared" si="54"/>
        <v>0</v>
      </c>
      <c r="AC286" s="71">
        <f t="shared" si="55"/>
        <v>0</v>
      </c>
    </row>
    <row r="287" spans="1:29" ht="15.75" thickBot="1" x14ac:dyDescent="0.3">
      <c r="A287" s="225">
        <f t="shared" si="52"/>
        <v>283</v>
      </c>
      <c r="B287" s="18"/>
      <c r="C287" s="19"/>
      <c r="D287" s="20"/>
      <c r="E287" s="62">
        <v>0</v>
      </c>
      <c r="F287" s="255">
        <v>0.255</v>
      </c>
      <c r="G287" s="8">
        <f t="shared" si="46"/>
        <v>0</v>
      </c>
      <c r="H287" s="8">
        <f t="shared" si="47"/>
        <v>0</v>
      </c>
      <c r="I287" s="8">
        <f t="shared" si="48"/>
        <v>0</v>
      </c>
      <c r="J287" s="8">
        <f t="shared" si="49"/>
        <v>0</v>
      </c>
      <c r="K287" s="8">
        <f t="shared" si="50"/>
        <v>0</v>
      </c>
      <c r="L287" s="8">
        <f t="shared" si="51"/>
        <v>0</v>
      </c>
      <c r="M287" s="14">
        <f t="shared" si="53"/>
        <v>0</v>
      </c>
      <c r="N287" s="45"/>
      <c r="O287" s="228" t="str">
        <f>IF(AND(E287&gt;0,N287&gt;0),IF(E287&gt;0,VLOOKUP(N287,Tilinumerot!$A$3:$C$54,3,FALSE),"Ei tilinroa"),"-")</f>
        <v>-</v>
      </c>
      <c r="P287" s="62"/>
      <c r="Q287" s="62"/>
      <c r="R287" s="62"/>
      <c r="S287" s="62"/>
      <c r="T287" s="62"/>
      <c r="U287" s="62"/>
      <c r="V287" s="62"/>
      <c r="W287" s="62"/>
      <c r="X287" s="62"/>
      <c r="Y287" s="62"/>
      <c r="Z287" s="63"/>
      <c r="AA287" s="63"/>
      <c r="AB287" s="15">
        <f t="shared" si="54"/>
        <v>0</v>
      </c>
      <c r="AC287" s="71">
        <f t="shared" si="55"/>
        <v>0</v>
      </c>
    </row>
    <row r="288" spans="1:29" ht="15.75" thickBot="1" x14ac:dyDescent="0.3">
      <c r="A288" s="225">
        <f t="shared" si="52"/>
        <v>284</v>
      </c>
      <c r="B288" s="18"/>
      <c r="C288" s="19"/>
      <c r="D288" s="20"/>
      <c r="E288" s="62">
        <v>0</v>
      </c>
      <c r="F288" s="255">
        <v>0.255</v>
      </c>
      <c r="G288" s="8">
        <f t="shared" si="46"/>
        <v>0</v>
      </c>
      <c r="H288" s="8">
        <f t="shared" si="47"/>
        <v>0</v>
      </c>
      <c r="I288" s="8">
        <f t="shared" si="48"/>
        <v>0</v>
      </c>
      <c r="J288" s="8">
        <f t="shared" si="49"/>
        <v>0</v>
      </c>
      <c r="K288" s="8">
        <f t="shared" si="50"/>
        <v>0</v>
      </c>
      <c r="L288" s="8">
        <f t="shared" si="51"/>
        <v>0</v>
      </c>
      <c r="M288" s="14">
        <f t="shared" si="53"/>
        <v>0</v>
      </c>
      <c r="N288" s="45"/>
      <c r="O288" s="228" t="str">
        <f>IF(AND(E288&gt;0,N288&gt;0),IF(E288&gt;0,VLOOKUP(N288,Tilinumerot!$A$3:$C$54,3,FALSE),"Ei tilinroa"),"-")</f>
        <v>-</v>
      </c>
      <c r="P288" s="62"/>
      <c r="Q288" s="62"/>
      <c r="R288" s="62"/>
      <c r="S288" s="62"/>
      <c r="T288" s="62"/>
      <c r="U288" s="62"/>
      <c r="V288" s="62"/>
      <c r="W288" s="62"/>
      <c r="X288" s="62"/>
      <c r="Y288" s="62"/>
      <c r="Z288" s="63"/>
      <c r="AA288" s="63"/>
      <c r="AB288" s="15">
        <f t="shared" si="54"/>
        <v>0</v>
      </c>
      <c r="AC288" s="71">
        <f t="shared" si="55"/>
        <v>0</v>
      </c>
    </row>
    <row r="289" spans="1:29" ht="15.75" thickBot="1" x14ac:dyDescent="0.3">
      <c r="A289" s="225">
        <f t="shared" si="52"/>
        <v>285</v>
      </c>
      <c r="B289" s="18"/>
      <c r="C289" s="19"/>
      <c r="D289" s="20"/>
      <c r="E289" s="62">
        <v>0</v>
      </c>
      <c r="F289" s="255">
        <v>0.255</v>
      </c>
      <c r="G289" s="8">
        <f t="shared" si="46"/>
        <v>0</v>
      </c>
      <c r="H289" s="8">
        <f t="shared" si="47"/>
        <v>0</v>
      </c>
      <c r="I289" s="8">
        <f t="shared" si="48"/>
        <v>0</v>
      </c>
      <c r="J289" s="8">
        <f t="shared" si="49"/>
        <v>0</v>
      </c>
      <c r="K289" s="8">
        <f t="shared" si="50"/>
        <v>0</v>
      </c>
      <c r="L289" s="8">
        <f t="shared" si="51"/>
        <v>0</v>
      </c>
      <c r="M289" s="14">
        <f t="shared" si="53"/>
        <v>0</v>
      </c>
      <c r="N289" s="45"/>
      <c r="O289" s="228" t="str">
        <f>IF(AND(E289&gt;0,N289&gt;0),IF(E289&gt;0,VLOOKUP(N289,Tilinumerot!$A$3:$C$54,3,FALSE),"Ei tilinroa"),"-")</f>
        <v>-</v>
      </c>
      <c r="P289" s="62"/>
      <c r="Q289" s="62"/>
      <c r="R289" s="62"/>
      <c r="S289" s="62"/>
      <c r="T289" s="62"/>
      <c r="U289" s="62"/>
      <c r="V289" s="62"/>
      <c r="W289" s="62"/>
      <c r="X289" s="62"/>
      <c r="Y289" s="62"/>
      <c r="Z289" s="63"/>
      <c r="AA289" s="63"/>
      <c r="AB289" s="15">
        <f t="shared" si="54"/>
        <v>0</v>
      </c>
      <c r="AC289" s="71">
        <f t="shared" si="55"/>
        <v>0</v>
      </c>
    </row>
    <row r="290" spans="1:29" ht="15.75" thickBot="1" x14ac:dyDescent="0.3">
      <c r="A290" s="225">
        <f t="shared" si="52"/>
        <v>286</v>
      </c>
      <c r="B290" s="18"/>
      <c r="C290" s="19"/>
      <c r="D290" s="20"/>
      <c r="E290" s="62">
        <v>0</v>
      </c>
      <c r="F290" s="255">
        <v>0.255</v>
      </c>
      <c r="G290" s="8">
        <f t="shared" si="46"/>
        <v>0</v>
      </c>
      <c r="H290" s="8">
        <f t="shared" si="47"/>
        <v>0</v>
      </c>
      <c r="I290" s="8">
        <f t="shared" si="48"/>
        <v>0</v>
      </c>
      <c r="J290" s="8">
        <f t="shared" si="49"/>
        <v>0</v>
      </c>
      <c r="K290" s="8">
        <f t="shared" si="50"/>
        <v>0</v>
      </c>
      <c r="L290" s="8">
        <f t="shared" si="51"/>
        <v>0</v>
      </c>
      <c r="M290" s="14">
        <f t="shared" si="53"/>
        <v>0</v>
      </c>
      <c r="N290" s="45"/>
      <c r="O290" s="228" t="str">
        <f>IF(AND(E290&gt;0,N290&gt;0),IF(E290&gt;0,VLOOKUP(N290,Tilinumerot!$A$3:$C$54,3,FALSE),"Ei tilinroa"),"-")</f>
        <v>-</v>
      </c>
      <c r="P290" s="62"/>
      <c r="Q290" s="62"/>
      <c r="R290" s="62"/>
      <c r="S290" s="62"/>
      <c r="T290" s="62"/>
      <c r="U290" s="62"/>
      <c r="V290" s="62"/>
      <c r="W290" s="62"/>
      <c r="X290" s="62"/>
      <c r="Y290" s="62"/>
      <c r="Z290" s="63"/>
      <c r="AA290" s="63"/>
      <c r="AB290" s="15">
        <f t="shared" si="54"/>
        <v>0</v>
      </c>
      <c r="AC290" s="71">
        <f t="shared" si="55"/>
        <v>0</v>
      </c>
    </row>
    <row r="291" spans="1:29" ht="15.75" thickBot="1" x14ac:dyDescent="0.3">
      <c r="A291" s="225">
        <f t="shared" si="52"/>
        <v>287</v>
      </c>
      <c r="B291" s="18"/>
      <c r="C291" s="19"/>
      <c r="D291" s="20"/>
      <c r="E291" s="62">
        <v>0</v>
      </c>
      <c r="F291" s="255">
        <v>0.255</v>
      </c>
      <c r="G291" s="8">
        <f t="shared" si="46"/>
        <v>0</v>
      </c>
      <c r="H291" s="8">
        <f t="shared" si="47"/>
        <v>0</v>
      </c>
      <c r="I291" s="8">
        <f t="shared" si="48"/>
        <v>0</v>
      </c>
      <c r="J291" s="8">
        <f t="shared" si="49"/>
        <v>0</v>
      </c>
      <c r="K291" s="8">
        <f t="shared" si="50"/>
        <v>0</v>
      </c>
      <c r="L291" s="8">
        <f t="shared" si="51"/>
        <v>0</v>
      </c>
      <c r="M291" s="14">
        <f t="shared" si="53"/>
        <v>0</v>
      </c>
      <c r="N291" s="45"/>
      <c r="O291" s="228" t="str">
        <f>IF(AND(E291&gt;0,N291&gt;0),IF(E291&gt;0,VLOOKUP(N291,Tilinumerot!$A$3:$C$54,3,FALSE),"Ei tilinroa"),"-")</f>
        <v>-</v>
      </c>
      <c r="P291" s="62"/>
      <c r="Q291" s="62"/>
      <c r="R291" s="62"/>
      <c r="S291" s="62"/>
      <c r="T291" s="62"/>
      <c r="U291" s="62"/>
      <c r="V291" s="62"/>
      <c r="W291" s="62"/>
      <c r="X291" s="62"/>
      <c r="Y291" s="62"/>
      <c r="Z291" s="63"/>
      <c r="AA291" s="63"/>
      <c r="AB291" s="15">
        <f t="shared" si="54"/>
        <v>0</v>
      </c>
      <c r="AC291" s="71">
        <f t="shared" si="55"/>
        <v>0</v>
      </c>
    </row>
    <row r="292" spans="1:29" ht="15.75" thickBot="1" x14ac:dyDescent="0.3">
      <c r="A292" s="225">
        <f t="shared" si="52"/>
        <v>288</v>
      </c>
      <c r="B292" s="18"/>
      <c r="C292" s="19"/>
      <c r="D292" s="20"/>
      <c r="E292" s="62">
        <v>0</v>
      </c>
      <c r="F292" s="255">
        <v>0.255</v>
      </c>
      <c r="G292" s="8">
        <f t="shared" si="46"/>
        <v>0</v>
      </c>
      <c r="H292" s="8">
        <f t="shared" si="47"/>
        <v>0</v>
      </c>
      <c r="I292" s="8">
        <f t="shared" si="48"/>
        <v>0</v>
      </c>
      <c r="J292" s="8">
        <f t="shared" si="49"/>
        <v>0</v>
      </c>
      <c r="K292" s="8">
        <f t="shared" si="50"/>
        <v>0</v>
      </c>
      <c r="L292" s="8">
        <f t="shared" si="51"/>
        <v>0</v>
      </c>
      <c r="M292" s="14">
        <f t="shared" si="53"/>
        <v>0</v>
      </c>
      <c r="N292" s="45"/>
      <c r="O292" s="228" t="str">
        <f>IF(AND(E292&gt;0,N292&gt;0),IF(E292&gt;0,VLOOKUP(N292,Tilinumerot!$A$3:$C$54,3,FALSE),"Ei tilinroa"),"-")</f>
        <v>-</v>
      </c>
      <c r="P292" s="62"/>
      <c r="Q292" s="62"/>
      <c r="R292" s="62"/>
      <c r="S292" s="62"/>
      <c r="T292" s="62"/>
      <c r="U292" s="62"/>
      <c r="V292" s="62"/>
      <c r="W292" s="62"/>
      <c r="X292" s="62"/>
      <c r="Y292" s="62"/>
      <c r="Z292" s="63"/>
      <c r="AA292" s="63"/>
      <c r="AB292" s="15">
        <f t="shared" si="54"/>
        <v>0</v>
      </c>
      <c r="AC292" s="71">
        <f t="shared" si="55"/>
        <v>0</v>
      </c>
    </row>
    <row r="293" spans="1:29" ht="15.75" thickBot="1" x14ac:dyDescent="0.3">
      <c r="A293" s="225">
        <f t="shared" si="52"/>
        <v>289</v>
      </c>
      <c r="B293" s="18"/>
      <c r="C293" s="19"/>
      <c r="D293" s="20"/>
      <c r="E293" s="62">
        <v>0</v>
      </c>
      <c r="F293" s="255">
        <v>0.255</v>
      </c>
      <c r="G293" s="8">
        <f t="shared" si="46"/>
        <v>0</v>
      </c>
      <c r="H293" s="8">
        <f t="shared" si="47"/>
        <v>0</v>
      </c>
      <c r="I293" s="8">
        <f t="shared" si="48"/>
        <v>0</v>
      </c>
      <c r="J293" s="8">
        <f t="shared" si="49"/>
        <v>0</v>
      </c>
      <c r="K293" s="8">
        <f t="shared" si="50"/>
        <v>0</v>
      </c>
      <c r="L293" s="8">
        <f t="shared" si="51"/>
        <v>0</v>
      </c>
      <c r="M293" s="14">
        <f t="shared" si="53"/>
        <v>0</v>
      </c>
      <c r="N293" s="45"/>
      <c r="O293" s="228" t="str">
        <f>IF(AND(E293&gt;0,N293&gt;0),IF(E293&gt;0,VLOOKUP(N293,Tilinumerot!$A$3:$C$54,3,FALSE),"Ei tilinroa"),"-")</f>
        <v>-</v>
      </c>
      <c r="P293" s="62"/>
      <c r="Q293" s="62"/>
      <c r="R293" s="62"/>
      <c r="S293" s="62"/>
      <c r="T293" s="62"/>
      <c r="U293" s="62"/>
      <c r="V293" s="62"/>
      <c r="W293" s="62"/>
      <c r="X293" s="62"/>
      <c r="Y293" s="62"/>
      <c r="Z293" s="63"/>
      <c r="AA293" s="63"/>
      <c r="AB293" s="15">
        <f t="shared" si="54"/>
        <v>0</v>
      </c>
      <c r="AC293" s="71">
        <f t="shared" si="55"/>
        <v>0</v>
      </c>
    </row>
    <row r="294" spans="1:29" ht="15.75" thickBot="1" x14ac:dyDescent="0.3">
      <c r="A294" s="225">
        <f t="shared" si="52"/>
        <v>290</v>
      </c>
      <c r="B294" s="18"/>
      <c r="C294" s="19"/>
      <c r="D294" s="20"/>
      <c r="E294" s="62">
        <v>0</v>
      </c>
      <c r="F294" s="255">
        <v>0.255</v>
      </c>
      <c r="G294" s="8">
        <f t="shared" si="46"/>
        <v>0</v>
      </c>
      <c r="H294" s="8">
        <f t="shared" si="47"/>
        <v>0</v>
      </c>
      <c r="I294" s="8">
        <f t="shared" si="48"/>
        <v>0</v>
      </c>
      <c r="J294" s="8">
        <f t="shared" si="49"/>
        <v>0</v>
      </c>
      <c r="K294" s="8">
        <f t="shared" si="50"/>
        <v>0</v>
      </c>
      <c r="L294" s="8">
        <f t="shared" si="51"/>
        <v>0</v>
      </c>
      <c r="M294" s="14">
        <f t="shared" si="53"/>
        <v>0</v>
      </c>
      <c r="N294" s="45"/>
      <c r="O294" s="228" t="str">
        <f>IF(AND(E294&gt;0,N294&gt;0),IF(E294&gt;0,VLOOKUP(N294,Tilinumerot!$A$3:$C$54,3,FALSE),"Ei tilinroa"),"-")</f>
        <v>-</v>
      </c>
      <c r="P294" s="62"/>
      <c r="Q294" s="62"/>
      <c r="R294" s="62"/>
      <c r="S294" s="62"/>
      <c r="T294" s="62"/>
      <c r="U294" s="62"/>
      <c r="V294" s="62"/>
      <c r="W294" s="62"/>
      <c r="X294" s="62"/>
      <c r="Y294" s="62"/>
      <c r="Z294" s="63"/>
      <c r="AA294" s="63"/>
      <c r="AB294" s="15">
        <f t="shared" si="54"/>
        <v>0</v>
      </c>
      <c r="AC294" s="71">
        <f t="shared" si="55"/>
        <v>0</v>
      </c>
    </row>
    <row r="295" spans="1:29" ht="15.75" thickBot="1" x14ac:dyDescent="0.3">
      <c r="A295" s="225">
        <f t="shared" si="52"/>
        <v>291</v>
      </c>
      <c r="B295" s="18"/>
      <c r="C295" s="19"/>
      <c r="D295" s="20"/>
      <c r="E295" s="62">
        <v>0</v>
      </c>
      <c r="F295" s="255">
        <v>0.255</v>
      </c>
      <c r="G295" s="8">
        <f t="shared" si="46"/>
        <v>0</v>
      </c>
      <c r="H295" s="8">
        <f t="shared" si="47"/>
        <v>0</v>
      </c>
      <c r="I295" s="8">
        <f t="shared" si="48"/>
        <v>0</v>
      </c>
      <c r="J295" s="8">
        <f t="shared" si="49"/>
        <v>0</v>
      </c>
      <c r="K295" s="8">
        <f t="shared" si="50"/>
        <v>0</v>
      </c>
      <c r="L295" s="8">
        <f t="shared" si="51"/>
        <v>0</v>
      </c>
      <c r="M295" s="14">
        <f t="shared" si="53"/>
        <v>0</v>
      </c>
      <c r="N295" s="45"/>
      <c r="O295" s="228" t="str">
        <f>IF(AND(E295&gt;0,N295&gt;0),IF(E295&gt;0,VLOOKUP(N295,Tilinumerot!$A$3:$C$54,3,FALSE),"Ei tilinroa"),"-")</f>
        <v>-</v>
      </c>
      <c r="P295" s="62"/>
      <c r="Q295" s="62"/>
      <c r="R295" s="62"/>
      <c r="S295" s="62"/>
      <c r="T295" s="62"/>
      <c r="U295" s="62"/>
      <c r="V295" s="62"/>
      <c r="W295" s="62"/>
      <c r="X295" s="62"/>
      <c r="Y295" s="62"/>
      <c r="Z295" s="63"/>
      <c r="AA295" s="63"/>
      <c r="AB295" s="15">
        <f t="shared" si="54"/>
        <v>0</v>
      </c>
      <c r="AC295" s="71">
        <f t="shared" si="55"/>
        <v>0</v>
      </c>
    </row>
    <row r="296" spans="1:29" ht="15.75" thickBot="1" x14ac:dyDescent="0.3">
      <c r="A296" s="225">
        <f t="shared" si="52"/>
        <v>292</v>
      </c>
      <c r="B296" s="18"/>
      <c r="C296" s="19"/>
      <c r="D296" s="20"/>
      <c r="E296" s="62">
        <v>0</v>
      </c>
      <c r="F296" s="255">
        <v>0.255</v>
      </c>
      <c r="G296" s="8">
        <f t="shared" si="46"/>
        <v>0</v>
      </c>
      <c r="H296" s="8">
        <f t="shared" si="47"/>
        <v>0</v>
      </c>
      <c r="I296" s="8">
        <f t="shared" si="48"/>
        <v>0</v>
      </c>
      <c r="J296" s="8">
        <f t="shared" si="49"/>
        <v>0</v>
      </c>
      <c r="K296" s="8">
        <f t="shared" si="50"/>
        <v>0</v>
      </c>
      <c r="L296" s="8">
        <f t="shared" si="51"/>
        <v>0</v>
      </c>
      <c r="M296" s="14">
        <f t="shared" si="53"/>
        <v>0</v>
      </c>
      <c r="N296" s="45"/>
      <c r="O296" s="228" t="str">
        <f>IF(AND(E296&gt;0,N296&gt;0),IF(E296&gt;0,VLOOKUP(N296,Tilinumerot!$A$3:$C$54,3,FALSE),"Ei tilinroa"),"-")</f>
        <v>-</v>
      </c>
      <c r="P296" s="62"/>
      <c r="Q296" s="62"/>
      <c r="R296" s="62"/>
      <c r="S296" s="62"/>
      <c r="T296" s="62"/>
      <c r="U296" s="62"/>
      <c r="V296" s="62"/>
      <c r="W296" s="62"/>
      <c r="X296" s="62"/>
      <c r="Y296" s="62"/>
      <c r="Z296" s="63"/>
      <c r="AA296" s="63"/>
      <c r="AB296" s="15">
        <f t="shared" si="54"/>
        <v>0</v>
      </c>
      <c r="AC296" s="71">
        <f t="shared" si="55"/>
        <v>0</v>
      </c>
    </row>
    <row r="297" spans="1:29" ht="15.75" thickBot="1" x14ac:dyDescent="0.3">
      <c r="A297" s="225">
        <f t="shared" si="52"/>
        <v>293</v>
      </c>
      <c r="B297" s="18"/>
      <c r="C297" s="19"/>
      <c r="D297" s="20"/>
      <c r="E297" s="62">
        <v>0</v>
      </c>
      <c r="F297" s="255">
        <v>0.255</v>
      </c>
      <c r="G297" s="8">
        <f t="shared" si="46"/>
        <v>0</v>
      </c>
      <c r="H297" s="8">
        <f t="shared" si="47"/>
        <v>0</v>
      </c>
      <c r="I297" s="8">
        <f t="shared" si="48"/>
        <v>0</v>
      </c>
      <c r="J297" s="8">
        <f t="shared" si="49"/>
        <v>0</v>
      </c>
      <c r="K297" s="8">
        <f t="shared" si="50"/>
        <v>0</v>
      </c>
      <c r="L297" s="8">
        <f t="shared" si="51"/>
        <v>0</v>
      </c>
      <c r="M297" s="14">
        <f t="shared" si="53"/>
        <v>0</v>
      </c>
      <c r="N297" s="45"/>
      <c r="O297" s="228" t="str">
        <f>IF(AND(E297&gt;0,N297&gt;0),IF(E297&gt;0,VLOOKUP(N297,Tilinumerot!$A$3:$C$54,3,FALSE),"Ei tilinroa"),"-")</f>
        <v>-</v>
      </c>
      <c r="P297" s="62"/>
      <c r="Q297" s="62"/>
      <c r="R297" s="62"/>
      <c r="S297" s="62"/>
      <c r="T297" s="62"/>
      <c r="U297" s="62"/>
      <c r="V297" s="62"/>
      <c r="W297" s="62"/>
      <c r="X297" s="62"/>
      <c r="Y297" s="62"/>
      <c r="Z297" s="63"/>
      <c r="AA297" s="63"/>
      <c r="AB297" s="15">
        <f t="shared" si="54"/>
        <v>0</v>
      </c>
      <c r="AC297" s="71">
        <f t="shared" si="55"/>
        <v>0</v>
      </c>
    </row>
    <row r="298" spans="1:29" ht="15.75" thickBot="1" x14ac:dyDescent="0.3">
      <c r="A298" s="225">
        <f t="shared" si="52"/>
        <v>294</v>
      </c>
      <c r="B298" s="18"/>
      <c r="C298" s="19"/>
      <c r="D298" s="20"/>
      <c r="E298" s="62">
        <v>0</v>
      </c>
      <c r="F298" s="255">
        <v>0.255</v>
      </c>
      <c r="G298" s="8">
        <f t="shared" si="46"/>
        <v>0</v>
      </c>
      <c r="H298" s="8">
        <f t="shared" si="47"/>
        <v>0</v>
      </c>
      <c r="I298" s="8">
        <f t="shared" si="48"/>
        <v>0</v>
      </c>
      <c r="J298" s="8">
        <f t="shared" si="49"/>
        <v>0</v>
      </c>
      <c r="K298" s="8">
        <f t="shared" si="50"/>
        <v>0</v>
      </c>
      <c r="L298" s="8">
        <f t="shared" si="51"/>
        <v>0</v>
      </c>
      <c r="M298" s="14">
        <f t="shared" si="53"/>
        <v>0</v>
      </c>
      <c r="N298" s="45"/>
      <c r="O298" s="228" t="str">
        <f>IF(AND(E298&gt;0,N298&gt;0),IF(E298&gt;0,VLOOKUP(N298,Tilinumerot!$A$3:$C$54,3,FALSE),"Ei tilinroa"),"-")</f>
        <v>-</v>
      </c>
      <c r="P298" s="62"/>
      <c r="Q298" s="62"/>
      <c r="R298" s="62"/>
      <c r="S298" s="62"/>
      <c r="T298" s="62"/>
      <c r="U298" s="62"/>
      <c r="V298" s="62"/>
      <c r="W298" s="62"/>
      <c r="X298" s="62"/>
      <c r="Y298" s="62"/>
      <c r="Z298" s="63"/>
      <c r="AA298" s="63"/>
      <c r="AB298" s="15">
        <f t="shared" si="54"/>
        <v>0</v>
      </c>
      <c r="AC298" s="71">
        <f t="shared" si="55"/>
        <v>0</v>
      </c>
    </row>
    <row r="299" spans="1:29" ht="15.75" thickBot="1" x14ac:dyDescent="0.3">
      <c r="A299" s="225">
        <f t="shared" si="52"/>
        <v>295</v>
      </c>
      <c r="B299" s="18"/>
      <c r="C299" s="19"/>
      <c r="D299" s="20"/>
      <c r="E299" s="62">
        <v>0</v>
      </c>
      <c r="F299" s="255">
        <v>0.255</v>
      </c>
      <c r="G299" s="8">
        <f t="shared" si="46"/>
        <v>0</v>
      </c>
      <c r="H299" s="8">
        <f t="shared" si="47"/>
        <v>0</v>
      </c>
      <c r="I299" s="8">
        <f t="shared" si="48"/>
        <v>0</v>
      </c>
      <c r="J299" s="8">
        <f t="shared" si="49"/>
        <v>0</v>
      </c>
      <c r="K299" s="8">
        <f t="shared" si="50"/>
        <v>0</v>
      </c>
      <c r="L299" s="8">
        <f t="shared" si="51"/>
        <v>0</v>
      </c>
      <c r="M299" s="14">
        <f t="shared" si="53"/>
        <v>0</v>
      </c>
      <c r="N299" s="45"/>
      <c r="O299" s="228" t="str">
        <f>IF(AND(E299&gt;0,N299&gt;0),IF(E299&gt;0,VLOOKUP(N299,Tilinumerot!$A$3:$C$54,3,FALSE),"Ei tilinroa"),"-")</f>
        <v>-</v>
      </c>
      <c r="P299" s="62"/>
      <c r="Q299" s="62"/>
      <c r="R299" s="62"/>
      <c r="S299" s="62"/>
      <c r="T299" s="62"/>
      <c r="U299" s="62"/>
      <c r="V299" s="62"/>
      <c r="W299" s="62"/>
      <c r="X299" s="62"/>
      <c r="Y299" s="62"/>
      <c r="Z299" s="63"/>
      <c r="AA299" s="63"/>
      <c r="AB299" s="15">
        <f t="shared" si="54"/>
        <v>0</v>
      </c>
      <c r="AC299" s="71">
        <f t="shared" si="55"/>
        <v>0</v>
      </c>
    </row>
    <row r="300" spans="1:29" ht="15.75" thickBot="1" x14ac:dyDescent="0.3">
      <c r="A300" s="225">
        <f t="shared" si="52"/>
        <v>296</v>
      </c>
      <c r="B300" s="18"/>
      <c r="C300" s="19"/>
      <c r="D300" s="20"/>
      <c r="E300" s="62">
        <v>0</v>
      </c>
      <c r="F300" s="255">
        <v>0.255</v>
      </c>
      <c r="G300" s="8">
        <f t="shared" si="46"/>
        <v>0</v>
      </c>
      <c r="H300" s="8">
        <f t="shared" si="47"/>
        <v>0</v>
      </c>
      <c r="I300" s="8">
        <f t="shared" si="48"/>
        <v>0</v>
      </c>
      <c r="J300" s="8">
        <f t="shared" si="49"/>
        <v>0</v>
      </c>
      <c r="K300" s="8">
        <f t="shared" si="50"/>
        <v>0</v>
      </c>
      <c r="L300" s="8">
        <f t="shared" si="51"/>
        <v>0</v>
      </c>
      <c r="M300" s="14">
        <f t="shared" si="53"/>
        <v>0</v>
      </c>
      <c r="N300" s="45"/>
      <c r="O300" s="228" t="str">
        <f>IF(AND(E300&gt;0,N300&gt;0),IF(E300&gt;0,VLOOKUP(N300,Tilinumerot!$A$3:$C$54,3,FALSE),"Ei tilinroa"),"-")</f>
        <v>-</v>
      </c>
      <c r="P300" s="62"/>
      <c r="Q300" s="62"/>
      <c r="R300" s="62"/>
      <c r="S300" s="62"/>
      <c r="T300" s="62"/>
      <c r="U300" s="62"/>
      <c r="V300" s="62"/>
      <c r="W300" s="62"/>
      <c r="X300" s="62"/>
      <c r="Y300" s="62"/>
      <c r="Z300" s="63"/>
      <c r="AA300" s="63"/>
      <c r="AB300" s="15">
        <f t="shared" si="54"/>
        <v>0</v>
      </c>
      <c r="AC300" s="71">
        <f t="shared" si="55"/>
        <v>0</v>
      </c>
    </row>
    <row r="301" spans="1:29" ht="15.75" thickBot="1" x14ac:dyDescent="0.3">
      <c r="A301" s="225">
        <f t="shared" si="52"/>
        <v>297</v>
      </c>
      <c r="B301" s="18"/>
      <c r="C301" s="19"/>
      <c r="D301" s="20"/>
      <c r="E301" s="62">
        <v>0</v>
      </c>
      <c r="F301" s="255">
        <v>0.255</v>
      </c>
      <c r="G301" s="8">
        <f t="shared" si="46"/>
        <v>0</v>
      </c>
      <c r="H301" s="8">
        <f t="shared" si="47"/>
        <v>0</v>
      </c>
      <c r="I301" s="8">
        <f t="shared" si="48"/>
        <v>0</v>
      </c>
      <c r="J301" s="8">
        <f t="shared" si="49"/>
        <v>0</v>
      </c>
      <c r="K301" s="8">
        <f t="shared" si="50"/>
        <v>0</v>
      </c>
      <c r="L301" s="8">
        <f t="shared" si="51"/>
        <v>0</v>
      </c>
      <c r="M301" s="14">
        <f t="shared" si="53"/>
        <v>0</v>
      </c>
      <c r="N301" s="45"/>
      <c r="O301" s="228" t="str">
        <f>IF(AND(E301&gt;0,N301&gt;0),IF(E301&gt;0,VLOOKUP(N301,Tilinumerot!$A$3:$C$54,3,FALSE),"Ei tilinroa"),"-")</f>
        <v>-</v>
      </c>
      <c r="P301" s="62"/>
      <c r="Q301" s="62"/>
      <c r="R301" s="62"/>
      <c r="S301" s="62"/>
      <c r="T301" s="62"/>
      <c r="U301" s="62"/>
      <c r="V301" s="62"/>
      <c r="W301" s="62"/>
      <c r="X301" s="62"/>
      <c r="Y301" s="62"/>
      <c r="Z301" s="63"/>
      <c r="AA301" s="63"/>
      <c r="AB301" s="15">
        <f t="shared" si="54"/>
        <v>0</v>
      </c>
      <c r="AC301" s="71">
        <f t="shared" si="55"/>
        <v>0</v>
      </c>
    </row>
    <row r="302" spans="1:29" ht="15.75" thickBot="1" x14ac:dyDescent="0.3">
      <c r="A302" s="225">
        <f t="shared" si="52"/>
        <v>298</v>
      </c>
      <c r="B302" s="18"/>
      <c r="C302" s="19"/>
      <c r="D302" s="20"/>
      <c r="E302" s="62">
        <v>0</v>
      </c>
      <c r="F302" s="255">
        <v>0.255</v>
      </c>
      <c r="G302" s="8">
        <f t="shared" si="46"/>
        <v>0</v>
      </c>
      <c r="H302" s="8">
        <f t="shared" si="47"/>
        <v>0</v>
      </c>
      <c r="I302" s="8">
        <f t="shared" si="48"/>
        <v>0</v>
      </c>
      <c r="J302" s="8">
        <f t="shared" si="49"/>
        <v>0</v>
      </c>
      <c r="K302" s="8">
        <f t="shared" si="50"/>
        <v>0</v>
      </c>
      <c r="L302" s="8">
        <f t="shared" si="51"/>
        <v>0</v>
      </c>
      <c r="M302" s="14">
        <f t="shared" si="53"/>
        <v>0</v>
      </c>
      <c r="N302" s="45"/>
      <c r="O302" s="228" t="str">
        <f>IF(AND(E302&gt;0,N302&gt;0),IF(E302&gt;0,VLOOKUP(N302,Tilinumerot!$A$3:$C$54,3,FALSE),"Ei tilinroa"),"-")</f>
        <v>-</v>
      </c>
      <c r="P302" s="62"/>
      <c r="Q302" s="62"/>
      <c r="R302" s="62"/>
      <c r="S302" s="62"/>
      <c r="T302" s="62"/>
      <c r="U302" s="62"/>
      <c r="V302" s="62"/>
      <c r="W302" s="62"/>
      <c r="X302" s="62"/>
      <c r="Y302" s="62"/>
      <c r="Z302" s="63"/>
      <c r="AA302" s="63"/>
      <c r="AB302" s="15">
        <f t="shared" si="54"/>
        <v>0</v>
      </c>
      <c r="AC302" s="71">
        <f t="shared" si="55"/>
        <v>0</v>
      </c>
    </row>
    <row r="303" spans="1:29" ht="15.75" thickBot="1" x14ac:dyDescent="0.3">
      <c r="A303" s="225">
        <f t="shared" si="52"/>
        <v>299</v>
      </c>
      <c r="B303" s="18"/>
      <c r="C303" s="19"/>
      <c r="D303" s="20"/>
      <c r="E303" s="62">
        <v>0</v>
      </c>
      <c r="F303" s="255">
        <v>0.255</v>
      </c>
      <c r="G303" s="8">
        <f t="shared" si="46"/>
        <v>0</v>
      </c>
      <c r="H303" s="8">
        <f t="shared" si="47"/>
        <v>0</v>
      </c>
      <c r="I303" s="8">
        <f t="shared" si="48"/>
        <v>0</v>
      </c>
      <c r="J303" s="8">
        <f t="shared" si="49"/>
        <v>0</v>
      </c>
      <c r="K303" s="8">
        <f t="shared" si="50"/>
        <v>0</v>
      </c>
      <c r="L303" s="8">
        <f t="shared" si="51"/>
        <v>0</v>
      </c>
      <c r="M303" s="14">
        <f t="shared" si="53"/>
        <v>0</v>
      </c>
      <c r="N303" s="45"/>
      <c r="O303" s="228" t="str">
        <f>IF(AND(E303&gt;0,N303&gt;0),IF(E303&gt;0,VLOOKUP(N303,Tilinumerot!$A$3:$C$54,3,FALSE),"Ei tilinroa"),"-")</f>
        <v>-</v>
      </c>
      <c r="P303" s="62"/>
      <c r="Q303" s="62"/>
      <c r="R303" s="62"/>
      <c r="S303" s="62"/>
      <c r="T303" s="62"/>
      <c r="U303" s="62"/>
      <c r="V303" s="62"/>
      <c r="W303" s="62"/>
      <c r="X303" s="62"/>
      <c r="Y303" s="62"/>
      <c r="Z303" s="63"/>
      <c r="AA303" s="63"/>
      <c r="AB303" s="15">
        <f t="shared" si="54"/>
        <v>0</v>
      </c>
      <c r="AC303" s="71">
        <f t="shared" si="55"/>
        <v>0</v>
      </c>
    </row>
    <row r="304" spans="1:29" ht="15.75" thickBot="1" x14ac:dyDescent="0.3">
      <c r="A304" s="225">
        <f t="shared" si="52"/>
        <v>300</v>
      </c>
      <c r="B304" s="18"/>
      <c r="C304" s="19"/>
      <c r="D304" s="20"/>
      <c r="E304" s="62">
        <v>0</v>
      </c>
      <c r="F304" s="255">
        <v>0.255</v>
      </c>
      <c r="G304" s="8">
        <f t="shared" si="46"/>
        <v>0</v>
      </c>
      <c r="H304" s="8">
        <f t="shared" si="47"/>
        <v>0</v>
      </c>
      <c r="I304" s="8">
        <f t="shared" si="48"/>
        <v>0</v>
      </c>
      <c r="J304" s="8">
        <f t="shared" si="49"/>
        <v>0</v>
      </c>
      <c r="K304" s="8">
        <f t="shared" si="50"/>
        <v>0</v>
      </c>
      <c r="L304" s="8">
        <f t="shared" si="51"/>
        <v>0</v>
      </c>
      <c r="M304" s="14">
        <f t="shared" si="53"/>
        <v>0</v>
      </c>
      <c r="N304" s="45"/>
      <c r="O304" s="228" t="str">
        <f>IF(AND(E304&gt;0,N304&gt;0),IF(E304&gt;0,VLOOKUP(N304,Tilinumerot!$A$3:$C$54,3,FALSE),"Ei tilinroa"),"-")</f>
        <v>-</v>
      </c>
      <c r="P304" s="62"/>
      <c r="Q304" s="62"/>
      <c r="R304" s="62"/>
      <c r="S304" s="62"/>
      <c r="T304" s="62"/>
      <c r="U304" s="62"/>
      <c r="V304" s="62"/>
      <c r="W304" s="62"/>
      <c r="X304" s="62"/>
      <c r="Y304" s="62"/>
      <c r="Z304" s="63"/>
      <c r="AA304" s="63"/>
      <c r="AB304" s="15">
        <f t="shared" si="54"/>
        <v>0</v>
      </c>
      <c r="AC304" s="71">
        <f t="shared" si="55"/>
        <v>0</v>
      </c>
    </row>
    <row r="305" spans="1:29" ht="15.75" thickBot="1" x14ac:dyDescent="0.3">
      <c r="A305" s="225">
        <f t="shared" si="52"/>
        <v>301</v>
      </c>
      <c r="B305" s="18"/>
      <c r="C305" s="19"/>
      <c r="D305" s="20"/>
      <c r="E305" s="62">
        <v>0</v>
      </c>
      <c r="F305" s="255">
        <v>0.255</v>
      </c>
      <c r="G305" s="8">
        <f t="shared" si="46"/>
        <v>0</v>
      </c>
      <c r="H305" s="8">
        <f t="shared" si="47"/>
        <v>0</v>
      </c>
      <c r="I305" s="8">
        <f t="shared" si="48"/>
        <v>0</v>
      </c>
      <c r="J305" s="8">
        <f t="shared" si="49"/>
        <v>0</v>
      </c>
      <c r="K305" s="8">
        <f t="shared" si="50"/>
        <v>0</v>
      </c>
      <c r="L305" s="8">
        <f t="shared" si="51"/>
        <v>0</v>
      </c>
      <c r="M305" s="14">
        <f t="shared" si="53"/>
        <v>0</v>
      </c>
      <c r="N305" s="45"/>
      <c r="O305" s="228" t="str">
        <f>IF(AND(E305&gt;0,N305&gt;0),IF(E305&gt;0,VLOOKUP(N305,Tilinumerot!$A$3:$C$54,3,FALSE),"Ei tilinroa"),"-")</f>
        <v>-</v>
      </c>
      <c r="P305" s="62"/>
      <c r="Q305" s="62"/>
      <c r="R305" s="62"/>
      <c r="S305" s="62"/>
      <c r="T305" s="62"/>
      <c r="U305" s="62"/>
      <c r="V305" s="62"/>
      <c r="W305" s="62"/>
      <c r="X305" s="62"/>
      <c r="Y305" s="62"/>
      <c r="Z305" s="63"/>
      <c r="AA305" s="63"/>
      <c r="AB305" s="15">
        <f t="shared" si="54"/>
        <v>0</v>
      </c>
      <c r="AC305" s="71">
        <f t="shared" si="55"/>
        <v>0</v>
      </c>
    </row>
    <row r="306" spans="1:29" ht="15.75" thickBot="1" x14ac:dyDescent="0.3">
      <c r="A306" s="225">
        <f t="shared" si="52"/>
        <v>302</v>
      </c>
      <c r="B306" s="18"/>
      <c r="C306" s="19"/>
      <c r="D306" s="20"/>
      <c r="E306" s="62">
        <v>0</v>
      </c>
      <c r="F306" s="255">
        <v>0.255</v>
      </c>
      <c r="G306" s="8">
        <f t="shared" si="46"/>
        <v>0</v>
      </c>
      <c r="H306" s="8">
        <f t="shared" si="47"/>
        <v>0</v>
      </c>
      <c r="I306" s="8">
        <f t="shared" si="48"/>
        <v>0</v>
      </c>
      <c r="J306" s="8">
        <f t="shared" si="49"/>
        <v>0</v>
      </c>
      <c r="K306" s="8">
        <f t="shared" si="50"/>
        <v>0</v>
      </c>
      <c r="L306" s="8">
        <f t="shared" si="51"/>
        <v>0</v>
      </c>
      <c r="M306" s="14">
        <f t="shared" si="53"/>
        <v>0</v>
      </c>
      <c r="N306" s="45"/>
      <c r="O306" s="228" t="str">
        <f>IF(AND(E306&gt;0,N306&gt;0),IF(E306&gt;0,VLOOKUP(N306,Tilinumerot!$A$3:$C$54,3,FALSE),"Ei tilinroa"),"-")</f>
        <v>-</v>
      </c>
      <c r="P306" s="62"/>
      <c r="Q306" s="62"/>
      <c r="R306" s="62"/>
      <c r="S306" s="62"/>
      <c r="T306" s="62"/>
      <c r="U306" s="62"/>
      <c r="V306" s="62"/>
      <c r="W306" s="62"/>
      <c r="X306" s="62"/>
      <c r="Y306" s="62"/>
      <c r="Z306" s="63"/>
      <c r="AA306" s="63"/>
      <c r="AB306" s="15">
        <f t="shared" si="54"/>
        <v>0</v>
      </c>
      <c r="AC306" s="71">
        <f t="shared" si="55"/>
        <v>0</v>
      </c>
    </row>
    <row r="307" spans="1:29" ht="15.75" thickBot="1" x14ac:dyDescent="0.3">
      <c r="A307" s="225">
        <f t="shared" si="52"/>
        <v>303</v>
      </c>
      <c r="B307" s="18"/>
      <c r="C307" s="19"/>
      <c r="D307" s="20"/>
      <c r="E307" s="62">
        <v>0</v>
      </c>
      <c r="F307" s="255">
        <v>0.255</v>
      </c>
      <c r="G307" s="8">
        <f t="shared" si="46"/>
        <v>0</v>
      </c>
      <c r="H307" s="8">
        <f t="shared" si="47"/>
        <v>0</v>
      </c>
      <c r="I307" s="8">
        <f t="shared" si="48"/>
        <v>0</v>
      </c>
      <c r="J307" s="8">
        <f t="shared" si="49"/>
        <v>0</v>
      </c>
      <c r="K307" s="8">
        <f t="shared" si="50"/>
        <v>0</v>
      </c>
      <c r="L307" s="8">
        <f t="shared" si="51"/>
        <v>0</v>
      </c>
      <c r="M307" s="14">
        <f t="shared" si="53"/>
        <v>0</v>
      </c>
      <c r="N307" s="45"/>
      <c r="O307" s="228" t="str">
        <f>IF(AND(E307&gt;0,N307&gt;0),IF(E307&gt;0,VLOOKUP(N307,Tilinumerot!$A$3:$C$54,3,FALSE),"Ei tilinroa"),"-")</f>
        <v>-</v>
      </c>
      <c r="P307" s="62"/>
      <c r="Q307" s="62"/>
      <c r="R307" s="62"/>
      <c r="S307" s="62"/>
      <c r="T307" s="62"/>
      <c r="U307" s="62"/>
      <c r="V307" s="62"/>
      <c r="W307" s="62"/>
      <c r="X307" s="62"/>
      <c r="Y307" s="62"/>
      <c r="Z307" s="63"/>
      <c r="AA307" s="63"/>
      <c r="AB307" s="15">
        <f t="shared" si="54"/>
        <v>0</v>
      </c>
      <c r="AC307" s="71">
        <f t="shared" si="55"/>
        <v>0</v>
      </c>
    </row>
    <row r="308" spans="1:29" ht="15.75" thickBot="1" x14ac:dyDescent="0.3">
      <c r="A308" s="225">
        <f t="shared" si="52"/>
        <v>304</v>
      </c>
      <c r="B308" s="18"/>
      <c r="C308" s="19"/>
      <c r="D308" s="20"/>
      <c r="E308" s="62">
        <v>0</v>
      </c>
      <c r="F308" s="255">
        <v>0.255</v>
      </c>
      <c r="G308" s="8">
        <f t="shared" si="46"/>
        <v>0</v>
      </c>
      <c r="H308" s="8">
        <f t="shared" si="47"/>
        <v>0</v>
      </c>
      <c r="I308" s="8">
        <f t="shared" si="48"/>
        <v>0</v>
      </c>
      <c r="J308" s="8">
        <f t="shared" si="49"/>
        <v>0</v>
      </c>
      <c r="K308" s="8">
        <f t="shared" si="50"/>
        <v>0</v>
      </c>
      <c r="L308" s="8">
        <f t="shared" si="51"/>
        <v>0</v>
      </c>
      <c r="M308" s="14">
        <f t="shared" si="53"/>
        <v>0</v>
      </c>
      <c r="N308" s="45"/>
      <c r="O308" s="228" t="str">
        <f>IF(AND(E308&gt;0,N308&gt;0),IF(E308&gt;0,VLOOKUP(N308,Tilinumerot!$A$3:$C$54,3,FALSE),"Ei tilinroa"),"-")</f>
        <v>-</v>
      </c>
      <c r="P308" s="62"/>
      <c r="Q308" s="62"/>
      <c r="R308" s="62"/>
      <c r="S308" s="62"/>
      <c r="T308" s="62"/>
      <c r="U308" s="62"/>
      <c r="V308" s="62"/>
      <c r="W308" s="62"/>
      <c r="X308" s="62"/>
      <c r="Y308" s="62"/>
      <c r="Z308" s="63"/>
      <c r="AA308" s="63"/>
      <c r="AB308" s="15">
        <f t="shared" si="54"/>
        <v>0</v>
      </c>
      <c r="AC308" s="71">
        <f t="shared" si="55"/>
        <v>0</v>
      </c>
    </row>
    <row r="309" spans="1:29" ht="15.75" thickBot="1" x14ac:dyDescent="0.3">
      <c r="A309" s="225">
        <f t="shared" si="52"/>
        <v>305</v>
      </c>
      <c r="B309" s="18"/>
      <c r="C309" s="19"/>
      <c r="D309" s="20"/>
      <c r="E309" s="62">
        <v>0</v>
      </c>
      <c r="F309" s="255">
        <v>0.255</v>
      </c>
      <c r="G309" s="8">
        <f t="shared" si="46"/>
        <v>0</v>
      </c>
      <c r="H309" s="8">
        <f t="shared" si="47"/>
        <v>0</v>
      </c>
      <c r="I309" s="8">
        <f t="shared" si="48"/>
        <v>0</v>
      </c>
      <c r="J309" s="8">
        <f t="shared" si="49"/>
        <v>0</v>
      </c>
      <c r="K309" s="8">
        <f t="shared" si="50"/>
        <v>0</v>
      </c>
      <c r="L309" s="8">
        <f t="shared" si="51"/>
        <v>0</v>
      </c>
      <c r="M309" s="14">
        <f t="shared" si="53"/>
        <v>0</v>
      </c>
      <c r="N309" s="45"/>
      <c r="O309" s="228" t="str">
        <f>IF(AND(E309&gt;0,N309&gt;0),IF(E309&gt;0,VLOOKUP(N309,Tilinumerot!$A$3:$C$54,3,FALSE),"Ei tilinroa"),"-")</f>
        <v>-</v>
      </c>
      <c r="P309" s="62"/>
      <c r="Q309" s="62"/>
      <c r="R309" s="62"/>
      <c r="S309" s="62"/>
      <c r="T309" s="62"/>
      <c r="U309" s="62"/>
      <c r="V309" s="62"/>
      <c r="W309" s="62"/>
      <c r="X309" s="62"/>
      <c r="Y309" s="62"/>
      <c r="Z309" s="63"/>
      <c r="AA309" s="63"/>
      <c r="AB309" s="15">
        <f t="shared" si="54"/>
        <v>0</v>
      </c>
      <c r="AC309" s="71">
        <f t="shared" si="55"/>
        <v>0</v>
      </c>
    </row>
    <row r="310" spans="1:29" ht="15.75" thickBot="1" x14ac:dyDescent="0.3">
      <c r="A310" s="225">
        <f t="shared" si="52"/>
        <v>306</v>
      </c>
      <c r="B310" s="18"/>
      <c r="C310" s="19"/>
      <c r="D310" s="20"/>
      <c r="E310" s="62">
        <v>0</v>
      </c>
      <c r="F310" s="255">
        <v>0.255</v>
      </c>
      <c r="G310" s="8">
        <f t="shared" si="46"/>
        <v>0</v>
      </c>
      <c r="H310" s="8">
        <f t="shared" si="47"/>
        <v>0</v>
      </c>
      <c r="I310" s="8">
        <f t="shared" si="48"/>
        <v>0</v>
      </c>
      <c r="J310" s="8">
        <f t="shared" si="49"/>
        <v>0</v>
      </c>
      <c r="K310" s="8">
        <f t="shared" si="50"/>
        <v>0</v>
      </c>
      <c r="L310" s="8">
        <f t="shared" si="51"/>
        <v>0</v>
      </c>
      <c r="M310" s="14">
        <f t="shared" si="53"/>
        <v>0</v>
      </c>
      <c r="N310" s="45"/>
      <c r="O310" s="228" t="str">
        <f>IF(AND(E310&gt;0,N310&gt;0),IF(E310&gt;0,VLOOKUP(N310,Tilinumerot!$A$3:$C$54,3,FALSE),"Ei tilinroa"),"-")</f>
        <v>-</v>
      </c>
      <c r="P310" s="62"/>
      <c r="Q310" s="62"/>
      <c r="R310" s="62"/>
      <c r="S310" s="62"/>
      <c r="T310" s="62"/>
      <c r="U310" s="62"/>
      <c r="V310" s="62"/>
      <c r="W310" s="62"/>
      <c r="X310" s="62"/>
      <c r="Y310" s="62"/>
      <c r="Z310" s="63"/>
      <c r="AA310" s="63"/>
      <c r="AB310" s="15">
        <f t="shared" si="54"/>
        <v>0</v>
      </c>
      <c r="AC310" s="71">
        <f t="shared" si="55"/>
        <v>0</v>
      </c>
    </row>
    <row r="311" spans="1:29" ht="15.75" thickBot="1" x14ac:dyDescent="0.3">
      <c r="A311" s="225">
        <f t="shared" si="52"/>
        <v>307</v>
      </c>
      <c r="B311" s="18"/>
      <c r="C311" s="19"/>
      <c r="D311" s="20"/>
      <c r="E311" s="62">
        <v>0</v>
      </c>
      <c r="F311" s="255">
        <v>0.255</v>
      </c>
      <c r="G311" s="8">
        <f t="shared" si="46"/>
        <v>0</v>
      </c>
      <c r="H311" s="8">
        <f t="shared" si="47"/>
        <v>0</v>
      </c>
      <c r="I311" s="8">
        <f t="shared" si="48"/>
        <v>0</v>
      </c>
      <c r="J311" s="8">
        <f t="shared" si="49"/>
        <v>0</v>
      </c>
      <c r="K311" s="8">
        <f t="shared" si="50"/>
        <v>0</v>
      </c>
      <c r="L311" s="8">
        <f t="shared" si="51"/>
        <v>0</v>
      </c>
      <c r="M311" s="14">
        <f t="shared" si="53"/>
        <v>0</v>
      </c>
      <c r="N311" s="45"/>
      <c r="O311" s="228" t="str">
        <f>IF(AND(E311&gt;0,N311&gt;0),IF(E311&gt;0,VLOOKUP(N311,Tilinumerot!$A$3:$C$54,3,FALSE),"Ei tilinroa"),"-")</f>
        <v>-</v>
      </c>
      <c r="P311" s="62"/>
      <c r="Q311" s="62"/>
      <c r="R311" s="62"/>
      <c r="S311" s="62"/>
      <c r="T311" s="62"/>
      <c r="U311" s="62"/>
      <c r="V311" s="62"/>
      <c r="W311" s="62"/>
      <c r="X311" s="62"/>
      <c r="Y311" s="62"/>
      <c r="Z311" s="63"/>
      <c r="AA311" s="63"/>
      <c r="AB311" s="15">
        <f t="shared" si="54"/>
        <v>0</v>
      </c>
      <c r="AC311" s="71">
        <f t="shared" si="55"/>
        <v>0</v>
      </c>
    </row>
    <row r="312" spans="1:29" ht="15.75" thickBot="1" x14ac:dyDescent="0.3">
      <c r="A312" s="225">
        <f t="shared" si="52"/>
        <v>308</v>
      </c>
      <c r="B312" s="18"/>
      <c r="C312" s="19"/>
      <c r="D312" s="20"/>
      <c r="E312" s="62">
        <v>0</v>
      </c>
      <c r="F312" s="255">
        <v>0.255</v>
      </c>
      <c r="G312" s="8">
        <f t="shared" si="46"/>
        <v>0</v>
      </c>
      <c r="H312" s="8">
        <f t="shared" si="47"/>
        <v>0</v>
      </c>
      <c r="I312" s="8">
        <f t="shared" si="48"/>
        <v>0</v>
      </c>
      <c r="J312" s="8">
        <f t="shared" si="49"/>
        <v>0</v>
      </c>
      <c r="K312" s="8">
        <f t="shared" si="50"/>
        <v>0</v>
      </c>
      <c r="L312" s="8">
        <f t="shared" si="51"/>
        <v>0</v>
      </c>
      <c r="M312" s="14">
        <f t="shared" si="53"/>
        <v>0</v>
      </c>
      <c r="N312" s="45"/>
      <c r="O312" s="228" t="str">
        <f>IF(AND(E312&gt;0,N312&gt;0),IF(E312&gt;0,VLOOKUP(N312,Tilinumerot!$A$3:$C$54,3,FALSE),"Ei tilinroa"),"-")</f>
        <v>-</v>
      </c>
      <c r="P312" s="62"/>
      <c r="Q312" s="62"/>
      <c r="R312" s="62"/>
      <c r="S312" s="62"/>
      <c r="T312" s="62"/>
      <c r="U312" s="62"/>
      <c r="V312" s="62"/>
      <c r="W312" s="62"/>
      <c r="X312" s="62"/>
      <c r="Y312" s="62"/>
      <c r="Z312" s="63"/>
      <c r="AA312" s="63"/>
      <c r="AB312" s="15">
        <f t="shared" si="54"/>
        <v>0</v>
      </c>
      <c r="AC312" s="71">
        <f t="shared" si="55"/>
        <v>0</v>
      </c>
    </row>
    <row r="313" spans="1:29" ht="15.75" thickBot="1" x14ac:dyDescent="0.3">
      <c r="A313" s="225">
        <f t="shared" si="52"/>
        <v>309</v>
      </c>
      <c r="B313" s="18"/>
      <c r="C313" s="19"/>
      <c r="D313" s="20"/>
      <c r="E313" s="62">
        <v>0</v>
      </c>
      <c r="F313" s="255">
        <v>0.255</v>
      </c>
      <c r="G313" s="8">
        <f t="shared" si="46"/>
        <v>0</v>
      </c>
      <c r="H313" s="8">
        <f t="shared" si="47"/>
        <v>0</v>
      </c>
      <c r="I313" s="8">
        <f t="shared" si="48"/>
        <v>0</v>
      </c>
      <c r="J313" s="8">
        <f t="shared" si="49"/>
        <v>0</v>
      </c>
      <c r="K313" s="8">
        <f t="shared" si="50"/>
        <v>0</v>
      </c>
      <c r="L313" s="8">
        <f t="shared" si="51"/>
        <v>0</v>
      </c>
      <c r="M313" s="14">
        <f t="shared" si="53"/>
        <v>0</v>
      </c>
      <c r="N313" s="45"/>
      <c r="O313" s="228" t="str">
        <f>IF(AND(E313&gt;0,N313&gt;0),IF(E313&gt;0,VLOOKUP(N313,Tilinumerot!$A$3:$C$54,3,FALSE),"Ei tilinroa"),"-")</f>
        <v>-</v>
      </c>
      <c r="P313" s="62"/>
      <c r="Q313" s="62"/>
      <c r="R313" s="62"/>
      <c r="S313" s="62"/>
      <c r="T313" s="62"/>
      <c r="U313" s="62"/>
      <c r="V313" s="62"/>
      <c r="W313" s="62"/>
      <c r="X313" s="62"/>
      <c r="Y313" s="62"/>
      <c r="Z313" s="63"/>
      <c r="AA313" s="63"/>
      <c r="AB313" s="15">
        <f t="shared" si="54"/>
        <v>0</v>
      </c>
      <c r="AC313" s="71">
        <f t="shared" si="55"/>
        <v>0</v>
      </c>
    </row>
    <row r="314" spans="1:29" ht="15.75" thickBot="1" x14ac:dyDescent="0.3">
      <c r="A314" s="225">
        <f t="shared" si="52"/>
        <v>310</v>
      </c>
      <c r="B314" s="18"/>
      <c r="C314" s="19"/>
      <c r="D314" s="20"/>
      <c r="E314" s="62">
        <v>0</v>
      </c>
      <c r="F314" s="255">
        <v>0.255</v>
      </c>
      <c r="G314" s="8">
        <f t="shared" si="46"/>
        <v>0</v>
      </c>
      <c r="H314" s="8">
        <f t="shared" si="47"/>
        <v>0</v>
      </c>
      <c r="I314" s="8">
        <f t="shared" si="48"/>
        <v>0</v>
      </c>
      <c r="J314" s="8">
        <f t="shared" si="49"/>
        <v>0</v>
      </c>
      <c r="K314" s="8">
        <f t="shared" si="50"/>
        <v>0</v>
      </c>
      <c r="L314" s="8">
        <f t="shared" si="51"/>
        <v>0</v>
      </c>
      <c r="M314" s="14">
        <f t="shared" si="53"/>
        <v>0</v>
      </c>
      <c r="N314" s="45"/>
      <c r="O314" s="228" t="str">
        <f>IF(AND(E314&gt;0,N314&gt;0),IF(E314&gt;0,VLOOKUP(N314,Tilinumerot!$A$3:$C$54,3,FALSE),"Ei tilinroa"),"-")</f>
        <v>-</v>
      </c>
      <c r="P314" s="62"/>
      <c r="Q314" s="62"/>
      <c r="R314" s="62"/>
      <c r="S314" s="62"/>
      <c r="T314" s="62"/>
      <c r="U314" s="62"/>
      <c r="V314" s="62"/>
      <c r="W314" s="62"/>
      <c r="X314" s="62"/>
      <c r="Y314" s="62"/>
      <c r="Z314" s="63"/>
      <c r="AA314" s="63"/>
      <c r="AB314" s="15">
        <f t="shared" si="54"/>
        <v>0</v>
      </c>
      <c r="AC314" s="71">
        <f t="shared" si="55"/>
        <v>0</v>
      </c>
    </row>
    <row r="315" spans="1:29" ht="15.75" thickBot="1" x14ac:dyDescent="0.3">
      <c r="A315" s="225">
        <f t="shared" si="52"/>
        <v>311</v>
      </c>
      <c r="B315" s="18"/>
      <c r="C315" s="19"/>
      <c r="D315" s="20"/>
      <c r="E315" s="62">
        <v>0</v>
      </c>
      <c r="F315" s="255">
        <v>0.255</v>
      </c>
      <c r="G315" s="8">
        <f t="shared" si="46"/>
        <v>0</v>
      </c>
      <c r="H315" s="8">
        <f t="shared" si="47"/>
        <v>0</v>
      </c>
      <c r="I315" s="8">
        <f t="shared" si="48"/>
        <v>0</v>
      </c>
      <c r="J315" s="8">
        <f t="shared" si="49"/>
        <v>0</v>
      </c>
      <c r="K315" s="8">
        <f t="shared" si="50"/>
        <v>0</v>
      </c>
      <c r="L315" s="8">
        <f t="shared" si="51"/>
        <v>0</v>
      </c>
      <c r="M315" s="14">
        <f t="shared" si="53"/>
        <v>0</v>
      </c>
      <c r="N315" s="45"/>
      <c r="O315" s="228" t="str">
        <f>IF(AND(E315&gt;0,N315&gt;0),IF(E315&gt;0,VLOOKUP(N315,Tilinumerot!$A$3:$C$54,3,FALSE),"Ei tilinroa"),"-")</f>
        <v>-</v>
      </c>
      <c r="P315" s="62"/>
      <c r="Q315" s="62"/>
      <c r="R315" s="62"/>
      <c r="S315" s="62"/>
      <c r="T315" s="62"/>
      <c r="U315" s="62"/>
      <c r="V315" s="62"/>
      <c r="W315" s="62"/>
      <c r="X315" s="62"/>
      <c r="Y315" s="62"/>
      <c r="Z315" s="63"/>
      <c r="AA315" s="63"/>
      <c r="AB315" s="15">
        <f t="shared" si="54"/>
        <v>0</v>
      </c>
      <c r="AC315" s="71">
        <f t="shared" si="55"/>
        <v>0</v>
      </c>
    </row>
    <row r="316" spans="1:29" ht="15.75" thickBot="1" x14ac:dyDescent="0.3">
      <c r="A316" s="225">
        <f t="shared" si="52"/>
        <v>312</v>
      </c>
      <c r="B316" s="18"/>
      <c r="C316" s="19"/>
      <c r="D316" s="20"/>
      <c r="E316" s="62">
        <v>0</v>
      </c>
      <c r="F316" s="255">
        <v>0.255</v>
      </c>
      <c r="G316" s="8">
        <f t="shared" si="46"/>
        <v>0</v>
      </c>
      <c r="H316" s="8">
        <f t="shared" si="47"/>
        <v>0</v>
      </c>
      <c r="I316" s="8">
        <f t="shared" si="48"/>
        <v>0</v>
      </c>
      <c r="J316" s="8">
        <f t="shared" si="49"/>
        <v>0</v>
      </c>
      <c r="K316" s="8">
        <f t="shared" si="50"/>
        <v>0</v>
      </c>
      <c r="L316" s="8">
        <f t="shared" si="51"/>
        <v>0</v>
      </c>
      <c r="M316" s="14">
        <f t="shared" si="53"/>
        <v>0</v>
      </c>
      <c r="N316" s="45"/>
      <c r="O316" s="228" t="str">
        <f>IF(AND(E316&gt;0,N316&gt;0),IF(E316&gt;0,VLOOKUP(N316,Tilinumerot!$A$3:$C$54,3,FALSE),"Ei tilinroa"),"-")</f>
        <v>-</v>
      </c>
      <c r="P316" s="62"/>
      <c r="Q316" s="62"/>
      <c r="R316" s="62"/>
      <c r="S316" s="62"/>
      <c r="T316" s="62"/>
      <c r="U316" s="62"/>
      <c r="V316" s="62"/>
      <c r="W316" s="62"/>
      <c r="X316" s="62"/>
      <c r="Y316" s="62"/>
      <c r="Z316" s="63"/>
      <c r="AA316" s="63"/>
      <c r="AB316" s="15">
        <f t="shared" si="54"/>
        <v>0</v>
      </c>
      <c r="AC316" s="71">
        <f t="shared" si="55"/>
        <v>0</v>
      </c>
    </row>
    <row r="317" spans="1:29" ht="15.75" thickBot="1" x14ac:dyDescent="0.3">
      <c r="A317" s="225">
        <f t="shared" si="52"/>
        <v>313</v>
      </c>
      <c r="B317" s="18"/>
      <c r="C317" s="19"/>
      <c r="D317" s="20"/>
      <c r="E317" s="62">
        <v>0</v>
      </c>
      <c r="F317" s="255">
        <v>0.255</v>
      </c>
      <c r="G317" s="8">
        <f t="shared" si="46"/>
        <v>0</v>
      </c>
      <c r="H317" s="8">
        <f t="shared" si="47"/>
        <v>0</v>
      </c>
      <c r="I317" s="8">
        <f t="shared" si="48"/>
        <v>0</v>
      </c>
      <c r="J317" s="8">
        <f t="shared" si="49"/>
        <v>0</v>
      </c>
      <c r="K317" s="8">
        <f t="shared" si="50"/>
        <v>0</v>
      </c>
      <c r="L317" s="8">
        <f t="shared" si="51"/>
        <v>0</v>
      </c>
      <c r="M317" s="14">
        <f t="shared" si="53"/>
        <v>0</v>
      </c>
      <c r="N317" s="45"/>
      <c r="O317" s="228" t="str">
        <f>IF(AND(E317&gt;0,N317&gt;0),IF(E317&gt;0,VLOOKUP(N317,Tilinumerot!$A$3:$C$54,3,FALSE),"Ei tilinroa"),"-")</f>
        <v>-</v>
      </c>
      <c r="P317" s="62"/>
      <c r="Q317" s="62"/>
      <c r="R317" s="62"/>
      <c r="S317" s="62"/>
      <c r="T317" s="62"/>
      <c r="U317" s="62"/>
      <c r="V317" s="62"/>
      <c r="W317" s="62"/>
      <c r="X317" s="62"/>
      <c r="Y317" s="62"/>
      <c r="Z317" s="63"/>
      <c r="AA317" s="63"/>
      <c r="AB317" s="15">
        <f t="shared" si="54"/>
        <v>0</v>
      </c>
      <c r="AC317" s="71">
        <f t="shared" si="55"/>
        <v>0</v>
      </c>
    </row>
    <row r="318" spans="1:29" ht="15.75" thickBot="1" x14ac:dyDescent="0.3">
      <c r="A318" s="225">
        <f t="shared" si="52"/>
        <v>314</v>
      </c>
      <c r="B318" s="18"/>
      <c r="C318" s="19"/>
      <c r="D318" s="20"/>
      <c r="E318" s="62">
        <v>0</v>
      </c>
      <c r="F318" s="255">
        <v>0.255</v>
      </c>
      <c r="G318" s="8">
        <f t="shared" si="46"/>
        <v>0</v>
      </c>
      <c r="H318" s="8">
        <f t="shared" si="47"/>
        <v>0</v>
      </c>
      <c r="I318" s="8">
        <f t="shared" si="48"/>
        <v>0</v>
      </c>
      <c r="J318" s="8">
        <f t="shared" si="49"/>
        <v>0</v>
      </c>
      <c r="K318" s="8">
        <f t="shared" si="50"/>
        <v>0</v>
      </c>
      <c r="L318" s="8">
        <f t="shared" si="51"/>
        <v>0</v>
      </c>
      <c r="M318" s="14">
        <f t="shared" si="53"/>
        <v>0</v>
      </c>
      <c r="N318" s="45"/>
      <c r="O318" s="228" t="str">
        <f>IF(AND(E318&gt;0,N318&gt;0),IF(E318&gt;0,VLOOKUP(N318,Tilinumerot!$A$3:$C$54,3,FALSE),"Ei tilinroa"),"-")</f>
        <v>-</v>
      </c>
      <c r="P318" s="62"/>
      <c r="Q318" s="62"/>
      <c r="R318" s="62"/>
      <c r="S318" s="62"/>
      <c r="T318" s="62"/>
      <c r="U318" s="62"/>
      <c r="V318" s="62"/>
      <c r="W318" s="62"/>
      <c r="X318" s="62"/>
      <c r="Y318" s="62"/>
      <c r="Z318" s="63"/>
      <c r="AA318" s="63"/>
      <c r="AB318" s="15">
        <f t="shared" si="54"/>
        <v>0</v>
      </c>
      <c r="AC318" s="71">
        <f t="shared" si="55"/>
        <v>0</v>
      </c>
    </row>
    <row r="319" spans="1:29" ht="15.75" thickBot="1" x14ac:dyDescent="0.3">
      <c r="A319" s="225">
        <f t="shared" si="52"/>
        <v>315</v>
      </c>
      <c r="B319" s="18"/>
      <c r="C319" s="19"/>
      <c r="D319" s="20"/>
      <c r="E319" s="62">
        <v>0</v>
      </c>
      <c r="F319" s="255">
        <v>0.255</v>
      </c>
      <c r="G319" s="8">
        <f t="shared" si="46"/>
        <v>0</v>
      </c>
      <c r="H319" s="8">
        <f t="shared" si="47"/>
        <v>0</v>
      </c>
      <c r="I319" s="8">
        <f t="shared" si="48"/>
        <v>0</v>
      </c>
      <c r="J319" s="8">
        <f t="shared" si="49"/>
        <v>0</v>
      </c>
      <c r="K319" s="8">
        <f t="shared" si="50"/>
        <v>0</v>
      </c>
      <c r="L319" s="8">
        <f t="shared" si="51"/>
        <v>0</v>
      </c>
      <c r="M319" s="14">
        <f t="shared" si="53"/>
        <v>0</v>
      </c>
      <c r="N319" s="45"/>
      <c r="O319" s="228" t="str">
        <f>IF(AND(E319&gt;0,N319&gt;0),IF(E319&gt;0,VLOOKUP(N319,Tilinumerot!$A$3:$C$54,3,FALSE),"Ei tilinroa"),"-")</f>
        <v>-</v>
      </c>
      <c r="P319" s="62"/>
      <c r="Q319" s="62"/>
      <c r="R319" s="62"/>
      <c r="S319" s="62"/>
      <c r="T319" s="62"/>
      <c r="U319" s="62"/>
      <c r="V319" s="62"/>
      <c r="W319" s="62"/>
      <c r="X319" s="62"/>
      <c r="Y319" s="62"/>
      <c r="Z319" s="63"/>
      <c r="AA319" s="63"/>
      <c r="AB319" s="15">
        <f t="shared" si="54"/>
        <v>0</v>
      </c>
      <c r="AC319" s="71">
        <f t="shared" si="55"/>
        <v>0</v>
      </c>
    </row>
    <row r="320" spans="1:29" ht="15.75" thickBot="1" x14ac:dyDescent="0.3">
      <c r="A320" s="225">
        <f t="shared" si="52"/>
        <v>316</v>
      </c>
      <c r="B320" s="18"/>
      <c r="C320" s="19"/>
      <c r="D320" s="20"/>
      <c r="E320" s="62">
        <v>0</v>
      </c>
      <c r="F320" s="255">
        <v>0.255</v>
      </c>
      <c r="G320" s="8">
        <f t="shared" si="46"/>
        <v>0</v>
      </c>
      <c r="H320" s="8">
        <f t="shared" si="47"/>
        <v>0</v>
      </c>
      <c r="I320" s="8">
        <f t="shared" si="48"/>
        <v>0</v>
      </c>
      <c r="J320" s="8">
        <f t="shared" si="49"/>
        <v>0</v>
      </c>
      <c r="K320" s="8">
        <f t="shared" si="50"/>
        <v>0</v>
      </c>
      <c r="L320" s="8">
        <f t="shared" si="51"/>
        <v>0</v>
      </c>
      <c r="M320" s="14">
        <f t="shared" si="53"/>
        <v>0</v>
      </c>
      <c r="N320" s="45"/>
      <c r="O320" s="228" t="str">
        <f>IF(AND(E320&gt;0,N320&gt;0),IF(E320&gt;0,VLOOKUP(N320,Tilinumerot!$A$3:$C$54,3,FALSE),"Ei tilinroa"),"-")</f>
        <v>-</v>
      </c>
      <c r="P320" s="62"/>
      <c r="Q320" s="62"/>
      <c r="R320" s="62"/>
      <c r="S320" s="62"/>
      <c r="T320" s="62"/>
      <c r="U320" s="62"/>
      <c r="V320" s="62"/>
      <c r="W320" s="62"/>
      <c r="X320" s="62"/>
      <c r="Y320" s="62"/>
      <c r="Z320" s="63"/>
      <c r="AA320" s="63"/>
      <c r="AB320" s="15">
        <f t="shared" si="54"/>
        <v>0</v>
      </c>
      <c r="AC320" s="71">
        <f t="shared" si="55"/>
        <v>0</v>
      </c>
    </row>
    <row r="321" spans="1:29" ht="15.75" thickBot="1" x14ac:dyDescent="0.3">
      <c r="A321" s="225">
        <f t="shared" si="52"/>
        <v>317</v>
      </c>
      <c r="B321" s="18"/>
      <c r="C321" s="19"/>
      <c r="D321" s="20"/>
      <c r="E321" s="62">
        <v>0</v>
      </c>
      <c r="F321" s="255">
        <v>0.255</v>
      </c>
      <c r="G321" s="8">
        <f t="shared" si="46"/>
        <v>0</v>
      </c>
      <c r="H321" s="8">
        <f t="shared" si="47"/>
        <v>0</v>
      </c>
      <c r="I321" s="8">
        <f t="shared" si="48"/>
        <v>0</v>
      </c>
      <c r="J321" s="8">
        <f t="shared" si="49"/>
        <v>0</v>
      </c>
      <c r="K321" s="8">
        <f t="shared" si="50"/>
        <v>0</v>
      </c>
      <c r="L321" s="8">
        <f t="shared" si="51"/>
        <v>0</v>
      </c>
      <c r="M321" s="14">
        <f t="shared" si="53"/>
        <v>0</v>
      </c>
      <c r="N321" s="45"/>
      <c r="O321" s="228" t="str">
        <f>IF(AND(E321&gt;0,N321&gt;0),IF(E321&gt;0,VLOOKUP(N321,Tilinumerot!$A$3:$C$54,3,FALSE),"Ei tilinroa"),"-")</f>
        <v>-</v>
      </c>
      <c r="P321" s="62"/>
      <c r="Q321" s="62"/>
      <c r="R321" s="62"/>
      <c r="S321" s="62"/>
      <c r="T321" s="62"/>
      <c r="U321" s="62"/>
      <c r="V321" s="62"/>
      <c r="W321" s="62"/>
      <c r="X321" s="62"/>
      <c r="Y321" s="62"/>
      <c r="Z321" s="63"/>
      <c r="AA321" s="63"/>
      <c r="AB321" s="15">
        <f t="shared" si="54"/>
        <v>0</v>
      </c>
      <c r="AC321" s="71">
        <f t="shared" si="55"/>
        <v>0</v>
      </c>
    </row>
    <row r="322" spans="1:29" ht="15.75" thickBot="1" x14ac:dyDescent="0.3">
      <c r="A322" s="225">
        <f t="shared" si="52"/>
        <v>318</v>
      </c>
      <c r="B322" s="18"/>
      <c r="C322" s="19"/>
      <c r="D322" s="20"/>
      <c r="E322" s="62">
        <v>0</v>
      </c>
      <c r="F322" s="255">
        <v>0.255</v>
      </c>
      <c r="G322" s="8">
        <f t="shared" ref="G322:G353" si="56">IF(AND($E322&gt;0,$F322=$G$4),($E322-($E322/(100%+$G$4)/100%)),0)</f>
        <v>0</v>
      </c>
      <c r="H322" s="8">
        <f t="shared" ref="H322:H353" si="57">IF(AND($E322&gt;0,$F322=$H$4),($E322-($E322/(100%+$H$4)/100%)),0)</f>
        <v>0</v>
      </c>
      <c r="I322" s="8">
        <f t="shared" ref="I322:I353" si="58">IF(AND($E322&gt;0,$F322=$I$4),($E322-($E322/(100%+$I$4)/100%)),0)</f>
        <v>0</v>
      </c>
      <c r="J322" s="8">
        <f t="shared" si="49"/>
        <v>0</v>
      </c>
      <c r="K322" s="8">
        <f t="shared" si="50"/>
        <v>0</v>
      </c>
      <c r="L322" s="8">
        <f t="shared" si="51"/>
        <v>0</v>
      </c>
      <c r="M322" s="14">
        <f t="shared" si="53"/>
        <v>0</v>
      </c>
      <c r="N322" s="45"/>
      <c r="O322" s="228" t="str">
        <f>IF(AND(E322&gt;0,N322&gt;0),IF(E322&gt;0,VLOOKUP(N322,Tilinumerot!$A$3:$C$54,3,FALSE),"Ei tilinroa"),"-")</f>
        <v>-</v>
      </c>
      <c r="P322" s="62"/>
      <c r="Q322" s="62"/>
      <c r="R322" s="62"/>
      <c r="S322" s="62"/>
      <c r="T322" s="62"/>
      <c r="U322" s="62"/>
      <c r="V322" s="62"/>
      <c r="W322" s="62"/>
      <c r="X322" s="62"/>
      <c r="Y322" s="62"/>
      <c r="Z322" s="63"/>
      <c r="AA322" s="63"/>
      <c r="AB322" s="15">
        <f t="shared" si="54"/>
        <v>0</v>
      </c>
      <c r="AC322" s="71">
        <f t="shared" si="55"/>
        <v>0</v>
      </c>
    </row>
    <row r="323" spans="1:29" ht="15.75" thickBot="1" x14ac:dyDescent="0.3">
      <c r="A323" s="225">
        <f t="shared" si="52"/>
        <v>319</v>
      </c>
      <c r="B323" s="18"/>
      <c r="C323" s="19"/>
      <c r="D323" s="20"/>
      <c r="E323" s="62">
        <v>0</v>
      </c>
      <c r="F323" s="255">
        <v>0.255</v>
      </c>
      <c r="G323" s="8">
        <f t="shared" si="56"/>
        <v>0</v>
      </c>
      <c r="H323" s="8">
        <f t="shared" si="57"/>
        <v>0</v>
      </c>
      <c r="I323" s="8">
        <f t="shared" si="58"/>
        <v>0</v>
      </c>
      <c r="J323" s="8">
        <f t="shared" si="49"/>
        <v>0</v>
      </c>
      <c r="K323" s="8">
        <f t="shared" si="50"/>
        <v>0</v>
      </c>
      <c r="L323" s="8">
        <f t="shared" si="51"/>
        <v>0</v>
      </c>
      <c r="M323" s="14">
        <f t="shared" si="53"/>
        <v>0</v>
      </c>
      <c r="N323" s="45"/>
      <c r="O323" s="228" t="str">
        <f>IF(AND(E323&gt;0,N323&gt;0),IF(E323&gt;0,VLOOKUP(N323,Tilinumerot!$A$3:$C$54,3,FALSE),"Ei tilinroa"),"-")</f>
        <v>-</v>
      </c>
      <c r="P323" s="62"/>
      <c r="Q323" s="62"/>
      <c r="R323" s="62"/>
      <c r="S323" s="62"/>
      <c r="T323" s="62"/>
      <c r="U323" s="62"/>
      <c r="V323" s="62"/>
      <c r="W323" s="62"/>
      <c r="X323" s="62"/>
      <c r="Y323" s="62"/>
      <c r="Z323" s="63"/>
      <c r="AA323" s="63"/>
      <c r="AB323" s="15">
        <f t="shared" si="54"/>
        <v>0</v>
      </c>
      <c r="AC323" s="71">
        <f t="shared" si="55"/>
        <v>0</v>
      </c>
    </row>
    <row r="324" spans="1:29" ht="15.75" thickBot="1" x14ac:dyDescent="0.3">
      <c r="A324" s="225">
        <f t="shared" si="52"/>
        <v>320</v>
      </c>
      <c r="B324" s="18"/>
      <c r="C324" s="19"/>
      <c r="D324" s="20"/>
      <c r="E324" s="62">
        <v>0</v>
      </c>
      <c r="F324" s="255">
        <v>0.255</v>
      </c>
      <c r="G324" s="8">
        <f t="shared" si="56"/>
        <v>0</v>
      </c>
      <c r="H324" s="8">
        <f t="shared" si="57"/>
        <v>0</v>
      </c>
      <c r="I324" s="8">
        <f t="shared" si="58"/>
        <v>0</v>
      </c>
      <c r="J324" s="8">
        <f t="shared" si="49"/>
        <v>0</v>
      </c>
      <c r="K324" s="8">
        <f t="shared" si="50"/>
        <v>0</v>
      </c>
      <c r="L324" s="8">
        <f t="shared" si="51"/>
        <v>0</v>
      </c>
      <c r="M324" s="14">
        <f t="shared" si="53"/>
        <v>0</v>
      </c>
      <c r="N324" s="45"/>
      <c r="O324" s="228" t="str">
        <f>IF(AND(E324&gt;0,N324&gt;0),IF(E324&gt;0,VLOOKUP(N324,Tilinumerot!$A$3:$C$54,3,FALSE),"Ei tilinroa"),"-")</f>
        <v>-</v>
      </c>
      <c r="P324" s="62"/>
      <c r="Q324" s="62"/>
      <c r="R324" s="62"/>
      <c r="S324" s="62"/>
      <c r="T324" s="62"/>
      <c r="U324" s="62"/>
      <c r="V324" s="62"/>
      <c r="W324" s="62"/>
      <c r="X324" s="62"/>
      <c r="Y324" s="62"/>
      <c r="Z324" s="63"/>
      <c r="AA324" s="63"/>
      <c r="AB324" s="15">
        <f t="shared" si="54"/>
        <v>0</v>
      </c>
      <c r="AC324" s="71">
        <f t="shared" si="55"/>
        <v>0</v>
      </c>
    </row>
    <row r="325" spans="1:29" ht="15.75" thickBot="1" x14ac:dyDescent="0.3">
      <c r="A325" s="225">
        <f t="shared" si="52"/>
        <v>321</v>
      </c>
      <c r="B325" s="18"/>
      <c r="C325" s="19"/>
      <c r="D325" s="20"/>
      <c r="E325" s="62">
        <v>0</v>
      </c>
      <c r="F325" s="255">
        <v>0.255</v>
      </c>
      <c r="G325" s="8">
        <f t="shared" si="56"/>
        <v>0</v>
      </c>
      <c r="H325" s="8">
        <f t="shared" si="57"/>
        <v>0</v>
      </c>
      <c r="I325" s="8">
        <f t="shared" si="58"/>
        <v>0</v>
      </c>
      <c r="J325" s="8">
        <f t="shared" si="49"/>
        <v>0</v>
      </c>
      <c r="K325" s="8">
        <f t="shared" si="50"/>
        <v>0</v>
      </c>
      <c r="L325" s="8">
        <f t="shared" si="51"/>
        <v>0</v>
      </c>
      <c r="M325" s="14">
        <f t="shared" si="53"/>
        <v>0</v>
      </c>
      <c r="N325" s="45"/>
      <c r="O325" s="228" t="str">
        <f>IF(AND(E325&gt;0,N325&gt;0),IF(E325&gt;0,VLOOKUP(N325,Tilinumerot!$A$3:$C$54,3,FALSE),"Ei tilinroa"),"-")</f>
        <v>-</v>
      </c>
      <c r="P325" s="62"/>
      <c r="Q325" s="62"/>
      <c r="R325" s="62"/>
      <c r="S325" s="62"/>
      <c r="T325" s="62"/>
      <c r="U325" s="62"/>
      <c r="V325" s="62"/>
      <c r="W325" s="62"/>
      <c r="X325" s="62"/>
      <c r="Y325" s="62"/>
      <c r="Z325" s="63"/>
      <c r="AA325" s="63"/>
      <c r="AB325" s="15">
        <f t="shared" si="54"/>
        <v>0</v>
      </c>
      <c r="AC325" s="71">
        <f t="shared" si="55"/>
        <v>0</v>
      </c>
    </row>
    <row r="326" spans="1:29" ht="15.75" thickBot="1" x14ac:dyDescent="0.3">
      <c r="A326" s="225">
        <f t="shared" si="52"/>
        <v>322</v>
      </c>
      <c r="B326" s="18"/>
      <c r="C326" s="19"/>
      <c r="D326" s="20"/>
      <c r="E326" s="62">
        <v>0</v>
      </c>
      <c r="F326" s="255">
        <v>0.255</v>
      </c>
      <c r="G326" s="8">
        <f t="shared" si="56"/>
        <v>0</v>
      </c>
      <c r="H326" s="8">
        <f t="shared" si="57"/>
        <v>0</v>
      </c>
      <c r="I326" s="8">
        <f t="shared" si="58"/>
        <v>0</v>
      </c>
      <c r="J326" s="8">
        <f t="shared" ref="J326:J389" si="59">IF(AND($E326&gt;0,$F326=$J$4),($E326-($E326/(100%+$J$4)/100%)),0)</f>
        <v>0</v>
      </c>
      <c r="K326" s="8">
        <f t="shared" ref="K326:K389" si="60">IF(AND($E326&gt;0,$F326=$K$4),($E326-($E326/(100%+$K$4)/100%)),0)</f>
        <v>0</v>
      </c>
      <c r="L326" s="8">
        <f t="shared" ref="L326:L389" si="61">IF(AND($E326&gt;0,$F326=$L$4),($E326-($E326/(100%+$L$4)/100%)),0)</f>
        <v>0</v>
      </c>
      <c r="M326" s="14">
        <f t="shared" si="53"/>
        <v>0</v>
      </c>
      <c r="N326" s="45"/>
      <c r="O326" s="228" t="str">
        <f>IF(AND(E326&gt;0,N326&gt;0),IF(E326&gt;0,VLOOKUP(N326,Tilinumerot!$A$3:$C$54,3,FALSE),"Ei tilinroa"),"-")</f>
        <v>-</v>
      </c>
      <c r="P326" s="62"/>
      <c r="Q326" s="62"/>
      <c r="R326" s="62"/>
      <c r="S326" s="62"/>
      <c r="T326" s="62"/>
      <c r="U326" s="62"/>
      <c r="V326" s="62"/>
      <c r="W326" s="62"/>
      <c r="X326" s="62"/>
      <c r="Y326" s="62"/>
      <c r="Z326" s="63"/>
      <c r="AA326" s="63"/>
      <c r="AB326" s="15">
        <f t="shared" si="54"/>
        <v>0</v>
      </c>
      <c r="AC326" s="71">
        <f t="shared" si="55"/>
        <v>0</v>
      </c>
    </row>
    <row r="327" spans="1:29" ht="15.75" thickBot="1" x14ac:dyDescent="0.3">
      <c r="A327" s="225">
        <f t="shared" ref="A327:A390" si="62">A326+1</f>
        <v>323</v>
      </c>
      <c r="B327" s="18"/>
      <c r="C327" s="19"/>
      <c r="D327" s="20"/>
      <c r="E327" s="62">
        <v>0</v>
      </c>
      <c r="F327" s="255">
        <v>0.255</v>
      </c>
      <c r="G327" s="8">
        <f t="shared" si="56"/>
        <v>0</v>
      </c>
      <c r="H327" s="8">
        <f t="shared" si="57"/>
        <v>0</v>
      </c>
      <c r="I327" s="8">
        <f t="shared" si="58"/>
        <v>0</v>
      </c>
      <c r="J327" s="8">
        <f t="shared" si="59"/>
        <v>0</v>
      </c>
      <c r="K327" s="8">
        <f t="shared" si="60"/>
        <v>0</v>
      </c>
      <c r="L327" s="8">
        <f t="shared" si="61"/>
        <v>0</v>
      </c>
      <c r="M327" s="14">
        <f t="shared" si="53"/>
        <v>0</v>
      </c>
      <c r="N327" s="45"/>
      <c r="O327" s="228" t="str">
        <f>IF(AND(E327&gt;0,N327&gt;0),IF(E327&gt;0,VLOOKUP(N327,Tilinumerot!$A$3:$C$54,3,FALSE),"Ei tilinroa"),"-")</f>
        <v>-</v>
      </c>
      <c r="P327" s="62"/>
      <c r="Q327" s="62"/>
      <c r="R327" s="62"/>
      <c r="S327" s="62"/>
      <c r="T327" s="62"/>
      <c r="U327" s="62"/>
      <c r="V327" s="62"/>
      <c r="W327" s="62"/>
      <c r="X327" s="62"/>
      <c r="Y327" s="62"/>
      <c r="Z327" s="63"/>
      <c r="AA327" s="63"/>
      <c r="AB327" s="15">
        <f t="shared" si="54"/>
        <v>0</v>
      </c>
      <c r="AC327" s="71">
        <f t="shared" si="55"/>
        <v>0</v>
      </c>
    </row>
    <row r="328" spans="1:29" ht="15.75" thickBot="1" x14ac:dyDescent="0.3">
      <c r="A328" s="225">
        <f t="shared" si="62"/>
        <v>324</v>
      </c>
      <c r="B328" s="18"/>
      <c r="C328" s="19"/>
      <c r="D328" s="20"/>
      <c r="E328" s="62">
        <v>0</v>
      </c>
      <c r="F328" s="255">
        <v>0.255</v>
      </c>
      <c r="G328" s="8">
        <f t="shared" si="56"/>
        <v>0</v>
      </c>
      <c r="H328" s="8">
        <f t="shared" si="57"/>
        <v>0</v>
      </c>
      <c r="I328" s="8">
        <f t="shared" si="58"/>
        <v>0</v>
      </c>
      <c r="J328" s="8">
        <f t="shared" si="59"/>
        <v>0</v>
      </c>
      <c r="K328" s="8">
        <f t="shared" si="60"/>
        <v>0</v>
      </c>
      <c r="L328" s="8">
        <f t="shared" si="61"/>
        <v>0</v>
      </c>
      <c r="M328" s="14">
        <f t="shared" si="53"/>
        <v>0</v>
      </c>
      <c r="N328" s="45"/>
      <c r="O328" s="228" t="str">
        <f>IF(AND(E328&gt;0,N328&gt;0),IF(E328&gt;0,VLOOKUP(N328,Tilinumerot!$A$3:$C$54,3,FALSE),"Ei tilinroa"),"-")</f>
        <v>-</v>
      </c>
      <c r="P328" s="62"/>
      <c r="Q328" s="62"/>
      <c r="R328" s="62"/>
      <c r="S328" s="62"/>
      <c r="T328" s="62"/>
      <c r="U328" s="62"/>
      <c r="V328" s="62"/>
      <c r="W328" s="62"/>
      <c r="X328" s="62"/>
      <c r="Y328" s="62"/>
      <c r="Z328" s="63"/>
      <c r="AA328" s="63"/>
      <c r="AB328" s="15">
        <f t="shared" si="54"/>
        <v>0</v>
      </c>
      <c r="AC328" s="71">
        <f t="shared" si="55"/>
        <v>0</v>
      </c>
    </row>
    <row r="329" spans="1:29" ht="15.75" thickBot="1" x14ac:dyDescent="0.3">
      <c r="A329" s="225">
        <f t="shared" si="62"/>
        <v>325</v>
      </c>
      <c r="B329" s="18"/>
      <c r="C329" s="19"/>
      <c r="D329" s="20"/>
      <c r="E329" s="62">
        <v>0</v>
      </c>
      <c r="F329" s="255">
        <v>0.255</v>
      </c>
      <c r="G329" s="8">
        <f t="shared" si="56"/>
        <v>0</v>
      </c>
      <c r="H329" s="8">
        <f t="shared" si="57"/>
        <v>0</v>
      </c>
      <c r="I329" s="8">
        <f t="shared" si="58"/>
        <v>0</v>
      </c>
      <c r="J329" s="8">
        <f t="shared" si="59"/>
        <v>0</v>
      </c>
      <c r="K329" s="8">
        <f t="shared" si="60"/>
        <v>0</v>
      </c>
      <c r="L329" s="8">
        <f t="shared" si="61"/>
        <v>0</v>
      </c>
      <c r="M329" s="14">
        <f t="shared" si="53"/>
        <v>0</v>
      </c>
      <c r="N329" s="45"/>
      <c r="O329" s="228" t="str">
        <f>IF(AND(E329&gt;0,N329&gt;0),IF(E329&gt;0,VLOOKUP(N329,Tilinumerot!$A$3:$C$54,3,FALSE),"Ei tilinroa"),"-")</f>
        <v>-</v>
      </c>
      <c r="P329" s="62"/>
      <c r="Q329" s="62"/>
      <c r="R329" s="62"/>
      <c r="S329" s="62"/>
      <c r="T329" s="62"/>
      <c r="U329" s="62"/>
      <c r="V329" s="62"/>
      <c r="W329" s="62"/>
      <c r="X329" s="62"/>
      <c r="Y329" s="62"/>
      <c r="Z329" s="63"/>
      <c r="AA329" s="63"/>
      <c r="AB329" s="15">
        <f t="shared" si="54"/>
        <v>0</v>
      </c>
      <c r="AC329" s="71">
        <f t="shared" si="55"/>
        <v>0</v>
      </c>
    </row>
    <row r="330" spans="1:29" ht="15.75" thickBot="1" x14ac:dyDescent="0.3">
      <c r="A330" s="225">
        <f t="shared" si="62"/>
        <v>326</v>
      </c>
      <c r="B330" s="18"/>
      <c r="C330" s="19"/>
      <c r="D330" s="20"/>
      <c r="E330" s="62">
        <v>0</v>
      </c>
      <c r="F330" s="255">
        <v>0.255</v>
      </c>
      <c r="G330" s="8">
        <f t="shared" si="56"/>
        <v>0</v>
      </c>
      <c r="H330" s="8">
        <f t="shared" si="57"/>
        <v>0</v>
      </c>
      <c r="I330" s="8">
        <f t="shared" si="58"/>
        <v>0</v>
      </c>
      <c r="J330" s="8">
        <f t="shared" si="59"/>
        <v>0</v>
      </c>
      <c r="K330" s="8">
        <f t="shared" si="60"/>
        <v>0</v>
      </c>
      <c r="L330" s="8">
        <f t="shared" si="61"/>
        <v>0</v>
      </c>
      <c r="M330" s="14">
        <f t="shared" si="53"/>
        <v>0</v>
      </c>
      <c r="N330" s="45"/>
      <c r="O330" s="228" t="str">
        <f>IF(AND(E330&gt;0,N330&gt;0),IF(E330&gt;0,VLOOKUP(N330,Tilinumerot!$A$3:$C$54,3,FALSE),"Ei tilinroa"),"-")</f>
        <v>-</v>
      </c>
      <c r="P330" s="62"/>
      <c r="Q330" s="62"/>
      <c r="R330" s="62"/>
      <c r="S330" s="62"/>
      <c r="T330" s="62"/>
      <c r="U330" s="62"/>
      <c r="V330" s="62"/>
      <c r="W330" s="62"/>
      <c r="X330" s="62"/>
      <c r="Y330" s="62"/>
      <c r="Z330" s="63"/>
      <c r="AA330" s="63"/>
      <c r="AB330" s="15">
        <f t="shared" si="54"/>
        <v>0</v>
      </c>
      <c r="AC330" s="71">
        <f t="shared" si="55"/>
        <v>0</v>
      </c>
    </row>
    <row r="331" spans="1:29" ht="15.75" thickBot="1" x14ac:dyDescent="0.3">
      <c r="A331" s="225">
        <f t="shared" si="62"/>
        <v>327</v>
      </c>
      <c r="B331" s="18"/>
      <c r="C331" s="19"/>
      <c r="D331" s="20"/>
      <c r="E331" s="62">
        <v>0</v>
      </c>
      <c r="F331" s="255">
        <v>0.255</v>
      </c>
      <c r="G331" s="8">
        <f t="shared" si="56"/>
        <v>0</v>
      </c>
      <c r="H331" s="8">
        <f t="shared" si="57"/>
        <v>0</v>
      </c>
      <c r="I331" s="8">
        <f t="shared" si="58"/>
        <v>0</v>
      </c>
      <c r="J331" s="8">
        <f t="shared" si="59"/>
        <v>0</v>
      </c>
      <c r="K331" s="8">
        <f t="shared" si="60"/>
        <v>0</v>
      </c>
      <c r="L331" s="8">
        <f t="shared" si="61"/>
        <v>0</v>
      </c>
      <c r="M331" s="14">
        <f t="shared" si="53"/>
        <v>0</v>
      </c>
      <c r="N331" s="45"/>
      <c r="O331" s="228" t="str">
        <f>IF(AND(E331&gt;0,N331&gt;0),IF(E331&gt;0,VLOOKUP(N331,Tilinumerot!$A$3:$C$54,3,FALSE),"Ei tilinroa"),"-")</f>
        <v>-</v>
      </c>
      <c r="P331" s="62"/>
      <c r="Q331" s="62"/>
      <c r="R331" s="62"/>
      <c r="S331" s="62"/>
      <c r="T331" s="62"/>
      <c r="U331" s="62"/>
      <c r="V331" s="62"/>
      <c r="W331" s="62"/>
      <c r="X331" s="62"/>
      <c r="Y331" s="62"/>
      <c r="Z331" s="63"/>
      <c r="AA331" s="63"/>
      <c r="AB331" s="15">
        <f t="shared" si="54"/>
        <v>0</v>
      </c>
      <c r="AC331" s="71">
        <f t="shared" si="55"/>
        <v>0</v>
      </c>
    </row>
    <row r="332" spans="1:29" ht="15.75" thickBot="1" x14ac:dyDescent="0.3">
      <c r="A332" s="225">
        <f t="shared" si="62"/>
        <v>328</v>
      </c>
      <c r="B332" s="18"/>
      <c r="C332" s="19"/>
      <c r="D332" s="20"/>
      <c r="E332" s="62">
        <v>0</v>
      </c>
      <c r="F332" s="255">
        <v>0.255</v>
      </c>
      <c r="G332" s="8">
        <f t="shared" si="56"/>
        <v>0</v>
      </c>
      <c r="H332" s="8">
        <f t="shared" si="57"/>
        <v>0</v>
      </c>
      <c r="I332" s="8">
        <f t="shared" si="58"/>
        <v>0</v>
      </c>
      <c r="J332" s="8">
        <f t="shared" si="59"/>
        <v>0</v>
      </c>
      <c r="K332" s="8">
        <f t="shared" si="60"/>
        <v>0</v>
      </c>
      <c r="L332" s="8">
        <f t="shared" si="61"/>
        <v>0</v>
      </c>
      <c r="M332" s="14">
        <f t="shared" si="53"/>
        <v>0</v>
      </c>
      <c r="N332" s="45"/>
      <c r="O332" s="228" t="str">
        <f>IF(AND(E332&gt;0,N332&gt;0),IF(E332&gt;0,VLOOKUP(N332,Tilinumerot!$A$3:$C$54,3,FALSE),"Ei tilinroa"),"-")</f>
        <v>-</v>
      </c>
      <c r="P332" s="62"/>
      <c r="Q332" s="62"/>
      <c r="R332" s="62"/>
      <c r="S332" s="62"/>
      <c r="T332" s="62"/>
      <c r="U332" s="62"/>
      <c r="V332" s="62"/>
      <c r="W332" s="62"/>
      <c r="X332" s="62"/>
      <c r="Y332" s="62"/>
      <c r="Z332" s="63"/>
      <c r="AA332" s="63"/>
      <c r="AB332" s="15">
        <f t="shared" si="54"/>
        <v>0</v>
      </c>
      <c r="AC332" s="71">
        <f t="shared" si="55"/>
        <v>0</v>
      </c>
    </row>
    <row r="333" spans="1:29" ht="15.75" thickBot="1" x14ac:dyDescent="0.3">
      <c r="A333" s="225">
        <f t="shared" si="62"/>
        <v>329</v>
      </c>
      <c r="B333" s="18"/>
      <c r="C333" s="19"/>
      <c r="D333" s="20"/>
      <c r="E333" s="62">
        <v>0</v>
      </c>
      <c r="F333" s="255">
        <v>0.255</v>
      </c>
      <c r="G333" s="8">
        <f t="shared" si="56"/>
        <v>0</v>
      </c>
      <c r="H333" s="8">
        <f t="shared" si="57"/>
        <v>0</v>
      </c>
      <c r="I333" s="8">
        <f t="shared" si="58"/>
        <v>0</v>
      </c>
      <c r="J333" s="8">
        <f t="shared" si="59"/>
        <v>0</v>
      </c>
      <c r="K333" s="8">
        <f t="shared" si="60"/>
        <v>0</v>
      </c>
      <c r="L333" s="8">
        <f t="shared" si="61"/>
        <v>0</v>
      </c>
      <c r="M333" s="14">
        <f t="shared" si="53"/>
        <v>0</v>
      </c>
      <c r="N333" s="45"/>
      <c r="O333" s="228" t="str">
        <f>IF(AND(E333&gt;0,N333&gt;0),IF(E333&gt;0,VLOOKUP(N333,Tilinumerot!$A$3:$C$54,3,FALSE),"Ei tilinroa"),"-")</f>
        <v>-</v>
      </c>
      <c r="P333" s="62"/>
      <c r="Q333" s="62"/>
      <c r="R333" s="62"/>
      <c r="S333" s="62"/>
      <c r="T333" s="62"/>
      <c r="U333" s="62"/>
      <c r="V333" s="62"/>
      <c r="W333" s="62"/>
      <c r="X333" s="62"/>
      <c r="Y333" s="62"/>
      <c r="Z333" s="63"/>
      <c r="AA333" s="63"/>
      <c r="AB333" s="15">
        <f t="shared" si="54"/>
        <v>0</v>
      </c>
      <c r="AC333" s="71">
        <f t="shared" si="55"/>
        <v>0</v>
      </c>
    </row>
    <row r="334" spans="1:29" ht="15.75" thickBot="1" x14ac:dyDescent="0.3">
      <c r="A334" s="225">
        <f t="shared" si="62"/>
        <v>330</v>
      </c>
      <c r="B334" s="18"/>
      <c r="C334" s="19"/>
      <c r="D334" s="20"/>
      <c r="E334" s="62">
        <v>0</v>
      </c>
      <c r="F334" s="255">
        <v>0.255</v>
      </c>
      <c r="G334" s="8">
        <f t="shared" si="56"/>
        <v>0</v>
      </c>
      <c r="H334" s="8">
        <f t="shared" si="57"/>
        <v>0</v>
      </c>
      <c r="I334" s="8">
        <f t="shared" si="58"/>
        <v>0</v>
      </c>
      <c r="J334" s="8">
        <f t="shared" si="59"/>
        <v>0</v>
      </c>
      <c r="K334" s="8">
        <f t="shared" si="60"/>
        <v>0</v>
      </c>
      <c r="L334" s="8">
        <f t="shared" si="61"/>
        <v>0</v>
      </c>
      <c r="M334" s="14">
        <f t="shared" si="53"/>
        <v>0</v>
      </c>
      <c r="N334" s="45"/>
      <c r="O334" s="228" t="str">
        <f>IF(AND(E334&gt;0,N334&gt;0),IF(E334&gt;0,VLOOKUP(N334,Tilinumerot!$A$3:$C$54,3,FALSE),"Ei tilinroa"),"-")</f>
        <v>-</v>
      </c>
      <c r="P334" s="62"/>
      <c r="Q334" s="62"/>
      <c r="R334" s="62"/>
      <c r="S334" s="62"/>
      <c r="T334" s="62"/>
      <c r="U334" s="62"/>
      <c r="V334" s="62"/>
      <c r="W334" s="62"/>
      <c r="X334" s="62"/>
      <c r="Y334" s="62"/>
      <c r="Z334" s="63"/>
      <c r="AA334" s="63"/>
      <c r="AB334" s="15">
        <f t="shared" si="54"/>
        <v>0</v>
      </c>
      <c r="AC334" s="71">
        <f t="shared" si="55"/>
        <v>0</v>
      </c>
    </row>
    <row r="335" spans="1:29" ht="15.75" thickBot="1" x14ac:dyDescent="0.3">
      <c r="A335" s="225">
        <f t="shared" si="62"/>
        <v>331</v>
      </c>
      <c r="B335" s="18"/>
      <c r="C335" s="19"/>
      <c r="D335" s="20"/>
      <c r="E335" s="62">
        <v>0</v>
      </c>
      <c r="F335" s="255">
        <v>0.255</v>
      </c>
      <c r="G335" s="8">
        <f t="shared" si="56"/>
        <v>0</v>
      </c>
      <c r="H335" s="8">
        <f t="shared" si="57"/>
        <v>0</v>
      </c>
      <c r="I335" s="8">
        <f t="shared" si="58"/>
        <v>0</v>
      </c>
      <c r="J335" s="8">
        <f t="shared" si="59"/>
        <v>0</v>
      </c>
      <c r="K335" s="8">
        <f t="shared" si="60"/>
        <v>0</v>
      </c>
      <c r="L335" s="8">
        <f t="shared" si="61"/>
        <v>0</v>
      </c>
      <c r="M335" s="14">
        <f t="shared" si="53"/>
        <v>0</v>
      </c>
      <c r="N335" s="45"/>
      <c r="O335" s="228" t="str">
        <f>IF(AND(E335&gt;0,N335&gt;0),IF(E335&gt;0,VLOOKUP(N335,Tilinumerot!$A$3:$C$54,3,FALSE),"Ei tilinroa"),"-")</f>
        <v>-</v>
      </c>
      <c r="P335" s="62"/>
      <c r="Q335" s="62"/>
      <c r="R335" s="62"/>
      <c r="S335" s="62"/>
      <c r="T335" s="62"/>
      <c r="U335" s="62"/>
      <c r="V335" s="62"/>
      <c r="W335" s="62"/>
      <c r="X335" s="62"/>
      <c r="Y335" s="62"/>
      <c r="Z335" s="63"/>
      <c r="AA335" s="63"/>
      <c r="AB335" s="15">
        <f t="shared" si="54"/>
        <v>0</v>
      </c>
      <c r="AC335" s="71">
        <f t="shared" si="55"/>
        <v>0</v>
      </c>
    </row>
    <row r="336" spans="1:29" ht="15.75" thickBot="1" x14ac:dyDescent="0.3">
      <c r="A336" s="225">
        <f t="shared" si="62"/>
        <v>332</v>
      </c>
      <c r="B336" s="18"/>
      <c r="C336" s="19"/>
      <c r="D336" s="20"/>
      <c r="E336" s="62">
        <v>0</v>
      </c>
      <c r="F336" s="255">
        <v>0.255</v>
      </c>
      <c r="G336" s="8">
        <f t="shared" si="56"/>
        <v>0</v>
      </c>
      <c r="H336" s="8">
        <f t="shared" si="57"/>
        <v>0</v>
      </c>
      <c r="I336" s="8">
        <f t="shared" si="58"/>
        <v>0</v>
      </c>
      <c r="J336" s="8">
        <f t="shared" si="59"/>
        <v>0</v>
      </c>
      <c r="K336" s="8">
        <f t="shared" si="60"/>
        <v>0</v>
      </c>
      <c r="L336" s="8">
        <f t="shared" si="61"/>
        <v>0</v>
      </c>
      <c r="M336" s="14">
        <f t="shared" si="53"/>
        <v>0</v>
      </c>
      <c r="N336" s="45"/>
      <c r="O336" s="228" t="str">
        <f>IF(AND(E336&gt;0,N336&gt;0),IF(E336&gt;0,VLOOKUP(N336,Tilinumerot!$A$3:$C$54,3,FALSE),"Ei tilinroa"),"-")</f>
        <v>-</v>
      </c>
      <c r="P336" s="62"/>
      <c r="Q336" s="62"/>
      <c r="R336" s="62"/>
      <c r="S336" s="62"/>
      <c r="T336" s="62"/>
      <c r="U336" s="62"/>
      <c r="V336" s="62"/>
      <c r="W336" s="62"/>
      <c r="X336" s="62"/>
      <c r="Y336" s="62"/>
      <c r="Z336" s="63"/>
      <c r="AA336" s="63"/>
      <c r="AB336" s="15">
        <f t="shared" si="54"/>
        <v>0</v>
      </c>
      <c r="AC336" s="71">
        <f t="shared" si="55"/>
        <v>0</v>
      </c>
    </row>
    <row r="337" spans="1:29" ht="15.75" thickBot="1" x14ac:dyDescent="0.3">
      <c r="A337" s="225">
        <f t="shared" si="62"/>
        <v>333</v>
      </c>
      <c r="B337" s="18"/>
      <c r="C337" s="19"/>
      <c r="D337" s="20"/>
      <c r="E337" s="62">
        <v>0</v>
      </c>
      <c r="F337" s="255">
        <v>0.255</v>
      </c>
      <c r="G337" s="8">
        <f t="shared" si="56"/>
        <v>0</v>
      </c>
      <c r="H337" s="8">
        <f t="shared" si="57"/>
        <v>0</v>
      </c>
      <c r="I337" s="8">
        <f t="shared" si="58"/>
        <v>0</v>
      </c>
      <c r="J337" s="8">
        <f t="shared" si="59"/>
        <v>0</v>
      </c>
      <c r="K337" s="8">
        <f t="shared" si="60"/>
        <v>0</v>
      </c>
      <c r="L337" s="8">
        <f t="shared" si="61"/>
        <v>0</v>
      </c>
      <c r="M337" s="14">
        <f t="shared" si="53"/>
        <v>0</v>
      </c>
      <c r="N337" s="45"/>
      <c r="O337" s="228" t="str">
        <f>IF(AND(E337&gt;0,N337&gt;0),IF(E337&gt;0,VLOOKUP(N337,Tilinumerot!$A$3:$C$54,3,FALSE),"Ei tilinroa"),"-")</f>
        <v>-</v>
      </c>
      <c r="P337" s="62"/>
      <c r="Q337" s="62"/>
      <c r="R337" s="62"/>
      <c r="S337" s="62"/>
      <c r="T337" s="62"/>
      <c r="U337" s="62"/>
      <c r="V337" s="62"/>
      <c r="W337" s="62"/>
      <c r="X337" s="62"/>
      <c r="Y337" s="62"/>
      <c r="Z337" s="63"/>
      <c r="AA337" s="63"/>
      <c r="AB337" s="15">
        <f t="shared" si="54"/>
        <v>0</v>
      </c>
      <c r="AC337" s="71">
        <f t="shared" si="55"/>
        <v>0</v>
      </c>
    </row>
    <row r="338" spans="1:29" ht="15.75" thickBot="1" x14ac:dyDescent="0.3">
      <c r="A338" s="225">
        <f t="shared" si="62"/>
        <v>334</v>
      </c>
      <c r="B338" s="18"/>
      <c r="C338" s="19"/>
      <c r="D338" s="20"/>
      <c r="E338" s="62">
        <v>0</v>
      </c>
      <c r="F338" s="255">
        <v>0.255</v>
      </c>
      <c r="G338" s="8">
        <f t="shared" si="56"/>
        <v>0</v>
      </c>
      <c r="H338" s="8">
        <f t="shared" si="57"/>
        <v>0</v>
      </c>
      <c r="I338" s="8">
        <f t="shared" si="58"/>
        <v>0</v>
      </c>
      <c r="J338" s="8">
        <f t="shared" si="59"/>
        <v>0</v>
      </c>
      <c r="K338" s="8">
        <f t="shared" si="60"/>
        <v>0</v>
      </c>
      <c r="L338" s="8">
        <f t="shared" si="61"/>
        <v>0</v>
      </c>
      <c r="M338" s="14">
        <f t="shared" si="53"/>
        <v>0</v>
      </c>
      <c r="N338" s="45"/>
      <c r="O338" s="228" t="str">
        <f>IF(AND(E338&gt;0,N338&gt;0),IF(E338&gt;0,VLOOKUP(N338,Tilinumerot!$A$3:$C$54,3,FALSE),"Ei tilinroa"),"-")</f>
        <v>-</v>
      </c>
      <c r="P338" s="62"/>
      <c r="Q338" s="62"/>
      <c r="R338" s="62"/>
      <c r="S338" s="62"/>
      <c r="T338" s="62"/>
      <c r="U338" s="62"/>
      <c r="V338" s="62"/>
      <c r="W338" s="62"/>
      <c r="X338" s="62"/>
      <c r="Y338" s="62"/>
      <c r="Z338" s="63"/>
      <c r="AA338" s="63"/>
      <c r="AB338" s="15">
        <f t="shared" si="54"/>
        <v>0</v>
      </c>
      <c r="AC338" s="71">
        <f t="shared" si="55"/>
        <v>0</v>
      </c>
    </row>
    <row r="339" spans="1:29" ht="15.75" thickBot="1" x14ac:dyDescent="0.3">
      <c r="A339" s="225">
        <f t="shared" si="62"/>
        <v>335</v>
      </c>
      <c r="B339" s="18"/>
      <c r="C339" s="19"/>
      <c r="D339" s="20"/>
      <c r="E339" s="62">
        <v>0</v>
      </c>
      <c r="F339" s="255">
        <v>0.255</v>
      </c>
      <c r="G339" s="8">
        <f t="shared" si="56"/>
        <v>0</v>
      </c>
      <c r="H339" s="8">
        <f t="shared" si="57"/>
        <v>0</v>
      </c>
      <c r="I339" s="8">
        <f t="shared" si="58"/>
        <v>0</v>
      </c>
      <c r="J339" s="8">
        <f t="shared" si="59"/>
        <v>0</v>
      </c>
      <c r="K339" s="8">
        <f t="shared" si="60"/>
        <v>0</v>
      </c>
      <c r="L339" s="8">
        <f t="shared" si="61"/>
        <v>0</v>
      </c>
      <c r="M339" s="14">
        <f t="shared" ref="M339:M381" si="63">E339-(SUM(G339:L339))-SUM(P339:AA339)</f>
        <v>0</v>
      </c>
      <c r="N339" s="45"/>
      <c r="O339" s="228" t="str">
        <f>IF(AND(E339&gt;0,N339&gt;0),IF(E339&gt;0,VLOOKUP(N339,Tilinumerot!$A$3:$C$54,3,FALSE),"Ei tilinroa"),"-")</f>
        <v>-</v>
      </c>
      <c r="P339" s="62"/>
      <c r="Q339" s="62"/>
      <c r="R339" s="62"/>
      <c r="S339" s="62"/>
      <c r="T339" s="62"/>
      <c r="U339" s="62"/>
      <c r="V339" s="62"/>
      <c r="W339" s="62"/>
      <c r="X339" s="62"/>
      <c r="Y339" s="62"/>
      <c r="Z339" s="63"/>
      <c r="AA339" s="63"/>
      <c r="AB339" s="15">
        <f t="shared" ref="AB339:AB381" si="64">E339-SUM(G339:L339)</f>
        <v>0</v>
      </c>
      <c r="AC339" s="71">
        <f t="shared" ref="AC339:AC381" si="65">IF(N339&lt;&gt;"",SUM(P339:Y339),0)</f>
        <v>0</v>
      </c>
    </row>
    <row r="340" spans="1:29" ht="15.75" thickBot="1" x14ac:dyDescent="0.3">
      <c r="A340" s="225">
        <f t="shared" si="62"/>
        <v>336</v>
      </c>
      <c r="B340" s="18"/>
      <c r="C340" s="19"/>
      <c r="D340" s="20"/>
      <c r="E340" s="62">
        <v>0</v>
      </c>
      <c r="F340" s="255">
        <v>0.255</v>
      </c>
      <c r="G340" s="8">
        <f t="shared" si="56"/>
        <v>0</v>
      </c>
      <c r="H340" s="8">
        <f t="shared" si="57"/>
        <v>0</v>
      </c>
      <c r="I340" s="8">
        <f t="shared" si="58"/>
        <v>0</v>
      </c>
      <c r="J340" s="8">
        <f t="shared" si="59"/>
        <v>0</v>
      </c>
      <c r="K340" s="8">
        <f t="shared" si="60"/>
        <v>0</v>
      </c>
      <c r="L340" s="8">
        <f t="shared" si="61"/>
        <v>0</v>
      </c>
      <c r="M340" s="14">
        <f t="shared" si="63"/>
        <v>0</v>
      </c>
      <c r="N340" s="45"/>
      <c r="O340" s="228" t="str">
        <f>IF(AND(E340&gt;0,N340&gt;0),IF(E340&gt;0,VLOOKUP(N340,Tilinumerot!$A$3:$C$54,3,FALSE),"Ei tilinroa"),"-")</f>
        <v>-</v>
      </c>
      <c r="P340" s="62"/>
      <c r="Q340" s="62"/>
      <c r="R340" s="62"/>
      <c r="S340" s="62"/>
      <c r="T340" s="62"/>
      <c r="U340" s="62"/>
      <c r="V340" s="62"/>
      <c r="W340" s="62"/>
      <c r="X340" s="62"/>
      <c r="Y340" s="62"/>
      <c r="Z340" s="63"/>
      <c r="AA340" s="63"/>
      <c r="AB340" s="15">
        <f t="shared" si="64"/>
        <v>0</v>
      </c>
      <c r="AC340" s="71">
        <f t="shared" si="65"/>
        <v>0</v>
      </c>
    </row>
    <row r="341" spans="1:29" ht="15.75" thickBot="1" x14ac:dyDescent="0.3">
      <c r="A341" s="225">
        <f t="shared" si="62"/>
        <v>337</v>
      </c>
      <c r="B341" s="18"/>
      <c r="C341" s="19"/>
      <c r="D341" s="20"/>
      <c r="E341" s="62">
        <v>0</v>
      </c>
      <c r="F341" s="255">
        <v>0.255</v>
      </c>
      <c r="G341" s="8">
        <f t="shared" si="56"/>
        <v>0</v>
      </c>
      <c r="H341" s="8">
        <f t="shared" si="57"/>
        <v>0</v>
      </c>
      <c r="I341" s="8">
        <f t="shared" si="58"/>
        <v>0</v>
      </c>
      <c r="J341" s="8">
        <f t="shared" si="59"/>
        <v>0</v>
      </c>
      <c r="K341" s="8">
        <f t="shared" si="60"/>
        <v>0</v>
      </c>
      <c r="L341" s="8">
        <f t="shared" si="61"/>
        <v>0</v>
      </c>
      <c r="M341" s="14">
        <f t="shared" si="63"/>
        <v>0</v>
      </c>
      <c r="N341" s="45"/>
      <c r="O341" s="228" t="str">
        <f>IF(AND(E341&gt;0,N341&gt;0),IF(E341&gt;0,VLOOKUP(N341,Tilinumerot!$A$3:$C$54,3,FALSE),"Ei tilinroa"),"-")</f>
        <v>-</v>
      </c>
      <c r="P341" s="62"/>
      <c r="Q341" s="62"/>
      <c r="R341" s="62"/>
      <c r="S341" s="62"/>
      <c r="T341" s="62"/>
      <c r="U341" s="62"/>
      <c r="V341" s="62"/>
      <c r="W341" s="62"/>
      <c r="X341" s="62"/>
      <c r="Y341" s="62"/>
      <c r="Z341" s="63"/>
      <c r="AA341" s="63"/>
      <c r="AB341" s="15">
        <f t="shared" si="64"/>
        <v>0</v>
      </c>
      <c r="AC341" s="71">
        <f t="shared" si="65"/>
        <v>0</v>
      </c>
    </row>
    <row r="342" spans="1:29" ht="15.75" thickBot="1" x14ac:dyDescent="0.3">
      <c r="A342" s="225">
        <f t="shared" si="62"/>
        <v>338</v>
      </c>
      <c r="B342" s="18"/>
      <c r="C342" s="19"/>
      <c r="D342" s="20"/>
      <c r="E342" s="62">
        <v>0</v>
      </c>
      <c r="F342" s="255">
        <v>0.255</v>
      </c>
      <c r="G342" s="8">
        <f t="shared" si="56"/>
        <v>0</v>
      </c>
      <c r="H342" s="8">
        <f t="shared" si="57"/>
        <v>0</v>
      </c>
      <c r="I342" s="8">
        <f t="shared" si="58"/>
        <v>0</v>
      </c>
      <c r="J342" s="8">
        <f t="shared" si="59"/>
        <v>0</v>
      </c>
      <c r="K342" s="8">
        <f t="shared" si="60"/>
        <v>0</v>
      </c>
      <c r="L342" s="8">
        <f t="shared" si="61"/>
        <v>0</v>
      </c>
      <c r="M342" s="14">
        <f t="shared" si="63"/>
        <v>0</v>
      </c>
      <c r="N342" s="45"/>
      <c r="O342" s="228" t="str">
        <f>IF(AND(E342&gt;0,N342&gt;0),IF(E342&gt;0,VLOOKUP(N342,Tilinumerot!$A$3:$C$54,3,FALSE),"Ei tilinroa"),"-")</f>
        <v>-</v>
      </c>
      <c r="P342" s="62"/>
      <c r="Q342" s="62"/>
      <c r="R342" s="62"/>
      <c r="S342" s="62"/>
      <c r="T342" s="62"/>
      <c r="U342" s="62"/>
      <c r="V342" s="62"/>
      <c r="W342" s="62"/>
      <c r="X342" s="62"/>
      <c r="Y342" s="62"/>
      <c r="Z342" s="63"/>
      <c r="AA342" s="63"/>
      <c r="AB342" s="15">
        <f t="shared" si="64"/>
        <v>0</v>
      </c>
      <c r="AC342" s="71">
        <f t="shared" si="65"/>
        <v>0</v>
      </c>
    </row>
    <row r="343" spans="1:29" ht="15.75" thickBot="1" x14ac:dyDescent="0.3">
      <c r="A343" s="225">
        <f t="shared" si="62"/>
        <v>339</v>
      </c>
      <c r="B343" s="18"/>
      <c r="C343" s="19"/>
      <c r="D343" s="20"/>
      <c r="E343" s="62">
        <v>0</v>
      </c>
      <c r="F343" s="255">
        <v>0.255</v>
      </c>
      <c r="G343" s="8">
        <f t="shared" si="56"/>
        <v>0</v>
      </c>
      <c r="H343" s="8">
        <f t="shared" si="57"/>
        <v>0</v>
      </c>
      <c r="I343" s="8">
        <f t="shared" si="58"/>
        <v>0</v>
      </c>
      <c r="J343" s="8">
        <f t="shared" si="59"/>
        <v>0</v>
      </c>
      <c r="K343" s="8">
        <f t="shared" si="60"/>
        <v>0</v>
      </c>
      <c r="L343" s="8">
        <f t="shared" si="61"/>
        <v>0</v>
      </c>
      <c r="M343" s="14">
        <f t="shared" si="63"/>
        <v>0</v>
      </c>
      <c r="N343" s="45"/>
      <c r="O343" s="228" t="str">
        <f>IF(AND(E343&gt;0,N343&gt;0),IF(E343&gt;0,VLOOKUP(N343,Tilinumerot!$A$3:$C$54,3,FALSE),"Ei tilinroa"),"-")</f>
        <v>-</v>
      </c>
      <c r="P343" s="62"/>
      <c r="Q343" s="62"/>
      <c r="R343" s="62"/>
      <c r="S343" s="62"/>
      <c r="T343" s="62"/>
      <c r="U343" s="62"/>
      <c r="V343" s="62"/>
      <c r="W343" s="62"/>
      <c r="X343" s="62"/>
      <c r="Y343" s="62"/>
      <c r="Z343" s="63"/>
      <c r="AA343" s="63"/>
      <c r="AB343" s="15">
        <f t="shared" si="64"/>
        <v>0</v>
      </c>
      <c r="AC343" s="71">
        <f t="shared" si="65"/>
        <v>0</v>
      </c>
    </row>
    <row r="344" spans="1:29" ht="15.75" thickBot="1" x14ac:dyDescent="0.3">
      <c r="A344" s="225">
        <f t="shared" si="62"/>
        <v>340</v>
      </c>
      <c r="B344" s="18"/>
      <c r="C344" s="19"/>
      <c r="D344" s="20"/>
      <c r="E344" s="62">
        <v>0</v>
      </c>
      <c r="F344" s="255">
        <v>0.255</v>
      </c>
      <c r="G344" s="8">
        <f t="shared" si="56"/>
        <v>0</v>
      </c>
      <c r="H344" s="8">
        <f t="shared" si="57"/>
        <v>0</v>
      </c>
      <c r="I344" s="8">
        <f t="shared" si="58"/>
        <v>0</v>
      </c>
      <c r="J344" s="8">
        <f t="shared" si="59"/>
        <v>0</v>
      </c>
      <c r="K344" s="8">
        <f t="shared" si="60"/>
        <v>0</v>
      </c>
      <c r="L344" s="8">
        <f t="shared" si="61"/>
        <v>0</v>
      </c>
      <c r="M344" s="14">
        <f t="shared" si="63"/>
        <v>0</v>
      </c>
      <c r="N344" s="45"/>
      <c r="O344" s="228" t="str">
        <f>IF(AND(E344&gt;0,N344&gt;0),IF(E344&gt;0,VLOOKUP(N344,Tilinumerot!$A$3:$C$54,3,FALSE),"Ei tilinroa"),"-")</f>
        <v>-</v>
      </c>
      <c r="P344" s="62"/>
      <c r="Q344" s="62"/>
      <c r="R344" s="62"/>
      <c r="S344" s="62"/>
      <c r="T344" s="62"/>
      <c r="U344" s="62"/>
      <c r="V344" s="62"/>
      <c r="W344" s="62"/>
      <c r="X344" s="62"/>
      <c r="Y344" s="62"/>
      <c r="Z344" s="63"/>
      <c r="AA344" s="63"/>
      <c r="AB344" s="15">
        <f t="shared" si="64"/>
        <v>0</v>
      </c>
      <c r="AC344" s="71">
        <f t="shared" si="65"/>
        <v>0</v>
      </c>
    </row>
    <row r="345" spans="1:29" ht="15.75" thickBot="1" x14ac:dyDescent="0.3">
      <c r="A345" s="225">
        <f t="shared" si="62"/>
        <v>341</v>
      </c>
      <c r="B345" s="18"/>
      <c r="C345" s="19"/>
      <c r="D345" s="20"/>
      <c r="E345" s="62">
        <v>0</v>
      </c>
      <c r="F345" s="255">
        <v>0.255</v>
      </c>
      <c r="G345" s="8">
        <f t="shared" si="56"/>
        <v>0</v>
      </c>
      <c r="H345" s="8">
        <f t="shared" si="57"/>
        <v>0</v>
      </c>
      <c r="I345" s="8">
        <f t="shared" si="58"/>
        <v>0</v>
      </c>
      <c r="J345" s="8">
        <f t="shared" si="59"/>
        <v>0</v>
      </c>
      <c r="K345" s="8">
        <f t="shared" si="60"/>
        <v>0</v>
      </c>
      <c r="L345" s="8">
        <f t="shared" si="61"/>
        <v>0</v>
      </c>
      <c r="M345" s="14">
        <f t="shared" si="63"/>
        <v>0</v>
      </c>
      <c r="N345" s="45"/>
      <c r="O345" s="228" t="str">
        <f>IF(AND(E345&gt;0,N345&gt;0),IF(E345&gt;0,VLOOKUP(N345,Tilinumerot!$A$3:$C$54,3,FALSE),"Ei tilinroa"),"-")</f>
        <v>-</v>
      </c>
      <c r="P345" s="62"/>
      <c r="Q345" s="62"/>
      <c r="R345" s="62"/>
      <c r="S345" s="62"/>
      <c r="T345" s="62"/>
      <c r="U345" s="62"/>
      <c r="V345" s="62"/>
      <c r="W345" s="62"/>
      <c r="X345" s="62"/>
      <c r="Y345" s="62"/>
      <c r="Z345" s="63"/>
      <c r="AA345" s="63"/>
      <c r="AB345" s="15">
        <f t="shared" si="64"/>
        <v>0</v>
      </c>
      <c r="AC345" s="71">
        <f t="shared" si="65"/>
        <v>0</v>
      </c>
    </row>
    <row r="346" spans="1:29" ht="15.75" thickBot="1" x14ac:dyDescent="0.3">
      <c r="A346" s="225">
        <f t="shared" si="62"/>
        <v>342</v>
      </c>
      <c r="B346" s="18"/>
      <c r="C346" s="19"/>
      <c r="D346" s="20"/>
      <c r="E346" s="62">
        <v>0</v>
      </c>
      <c r="F346" s="255">
        <v>0.255</v>
      </c>
      <c r="G346" s="8">
        <f t="shared" si="56"/>
        <v>0</v>
      </c>
      <c r="H346" s="8">
        <f t="shared" si="57"/>
        <v>0</v>
      </c>
      <c r="I346" s="8">
        <f t="shared" si="58"/>
        <v>0</v>
      </c>
      <c r="J346" s="8">
        <f t="shared" si="59"/>
        <v>0</v>
      </c>
      <c r="K346" s="8">
        <f t="shared" si="60"/>
        <v>0</v>
      </c>
      <c r="L346" s="8">
        <f t="shared" si="61"/>
        <v>0</v>
      </c>
      <c r="M346" s="14">
        <f t="shared" si="63"/>
        <v>0</v>
      </c>
      <c r="N346" s="45"/>
      <c r="O346" s="228" t="str">
        <f>IF(AND(E346&gt;0,N346&gt;0),IF(E346&gt;0,VLOOKUP(N346,Tilinumerot!$A$3:$C$54,3,FALSE),"Ei tilinroa"),"-")</f>
        <v>-</v>
      </c>
      <c r="P346" s="62"/>
      <c r="Q346" s="62"/>
      <c r="R346" s="62"/>
      <c r="S346" s="62"/>
      <c r="T346" s="62"/>
      <c r="U346" s="62"/>
      <c r="V346" s="62"/>
      <c r="W346" s="62"/>
      <c r="X346" s="62"/>
      <c r="Y346" s="62"/>
      <c r="Z346" s="63"/>
      <c r="AA346" s="63"/>
      <c r="AB346" s="15">
        <f t="shared" si="64"/>
        <v>0</v>
      </c>
      <c r="AC346" s="71">
        <f t="shared" si="65"/>
        <v>0</v>
      </c>
    </row>
    <row r="347" spans="1:29" ht="15.75" thickBot="1" x14ac:dyDescent="0.3">
      <c r="A347" s="225">
        <f t="shared" si="62"/>
        <v>343</v>
      </c>
      <c r="B347" s="18"/>
      <c r="C347" s="19"/>
      <c r="D347" s="20"/>
      <c r="E347" s="62">
        <v>0</v>
      </c>
      <c r="F347" s="255">
        <v>0.255</v>
      </c>
      <c r="G347" s="8">
        <f t="shared" si="56"/>
        <v>0</v>
      </c>
      <c r="H347" s="8">
        <f t="shared" si="57"/>
        <v>0</v>
      </c>
      <c r="I347" s="8">
        <f t="shared" si="58"/>
        <v>0</v>
      </c>
      <c r="J347" s="8">
        <f t="shared" si="59"/>
        <v>0</v>
      </c>
      <c r="K347" s="8">
        <f t="shared" si="60"/>
        <v>0</v>
      </c>
      <c r="L347" s="8">
        <f t="shared" si="61"/>
        <v>0</v>
      </c>
      <c r="M347" s="14">
        <f t="shared" si="63"/>
        <v>0</v>
      </c>
      <c r="N347" s="45"/>
      <c r="O347" s="228" t="str">
        <f>IF(AND(E347&gt;0,N347&gt;0),IF(E347&gt;0,VLOOKUP(N347,Tilinumerot!$A$3:$C$54,3,FALSE),"Ei tilinroa"),"-")</f>
        <v>-</v>
      </c>
      <c r="P347" s="62"/>
      <c r="Q347" s="62"/>
      <c r="R347" s="62"/>
      <c r="S347" s="62"/>
      <c r="T347" s="62"/>
      <c r="U347" s="62"/>
      <c r="V347" s="62"/>
      <c r="W347" s="62"/>
      <c r="X347" s="62"/>
      <c r="Y347" s="62"/>
      <c r="Z347" s="63"/>
      <c r="AA347" s="63"/>
      <c r="AB347" s="15">
        <f t="shared" si="64"/>
        <v>0</v>
      </c>
      <c r="AC347" s="71">
        <f t="shared" si="65"/>
        <v>0</v>
      </c>
    </row>
    <row r="348" spans="1:29" ht="15.75" thickBot="1" x14ac:dyDescent="0.3">
      <c r="A348" s="225">
        <f t="shared" si="62"/>
        <v>344</v>
      </c>
      <c r="B348" s="18"/>
      <c r="C348" s="19"/>
      <c r="D348" s="20"/>
      <c r="E348" s="62">
        <v>0</v>
      </c>
      <c r="F348" s="255">
        <v>0.255</v>
      </c>
      <c r="G348" s="8">
        <f t="shared" si="56"/>
        <v>0</v>
      </c>
      <c r="H348" s="8">
        <f t="shared" si="57"/>
        <v>0</v>
      </c>
      <c r="I348" s="8">
        <f t="shared" si="58"/>
        <v>0</v>
      </c>
      <c r="J348" s="8">
        <f t="shared" si="59"/>
        <v>0</v>
      </c>
      <c r="K348" s="8">
        <f t="shared" si="60"/>
        <v>0</v>
      </c>
      <c r="L348" s="8">
        <f t="shared" si="61"/>
        <v>0</v>
      </c>
      <c r="M348" s="14">
        <f t="shared" si="63"/>
        <v>0</v>
      </c>
      <c r="N348" s="45"/>
      <c r="O348" s="228" t="str">
        <f>IF(AND(E348&gt;0,N348&gt;0),IF(E348&gt;0,VLOOKUP(N348,Tilinumerot!$A$3:$C$54,3,FALSE),"Ei tilinroa"),"-")</f>
        <v>-</v>
      </c>
      <c r="P348" s="62"/>
      <c r="Q348" s="62"/>
      <c r="R348" s="62"/>
      <c r="S348" s="62"/>
      <c r="T348" s="62"/>
      <c r="U348" s="62"/>
      <c r="V348" s="62"/>
      <c r="W348" s="62"/>
      <c r="X348" s="62"/>
      <c r="Y348" s="62"/>
      <c r="Z348" s="63"/>
      <c r="AA348" s="63"/>
      <c r="AB348" s="15">
        <f t="shared" si="64"/>
        <v>0</v>
      </c>
      <c r="AC348" s="71">
        <f t="shared" si="65"/>
        <v>0</v>
      </c>
    </row>
    <row r="349" spans="1:29" ht="15.75" thickBot="1" x14ac:dyDescent="0.3">
      <c r="A349" s="225">
        <f t="shared" si="62"/>
        <v>345</v>
      </c>
      <c r="B349" s="18"/>
      <c r="C349" s="19"/>
      <c r="D349" s="20"/>
      <c r="E349" s="62">
        <v>0</v>
      </c>
      <c r="F349" s="255">
        <v>0.255</v>
      </c>
      <c r="G349" s="8">
        <f t="shared" si="56"/>
        <v>0</v>
      </c>
      <c r="H349" s="8">
        <f t="shared" si="57"/>
        <v>0</v>
      </c>
      <c r="I349" s="8">
        <f t="shared" si="58"/>
        <v>0</v>
      </c>
      <c r="J349" s="8">
        <f t="shared" si="59"/>
        <v>0</v>
      </c>
      <c r="K349" s="8">
        <f t="shared" si="60"/>
        <v>0</v>
      </c>
      <c r="L349" s="8">
        <f t="shared" si="61"/>
        <v>0</v>
      </c>
      <c r="M349" s="14">
        <f t="shared" si="63"/>
        <v>0</v>
      </c>
      <c r="N349" s="45"/>
      <c r="O349" s="228" t="str">
        <f>IF(AND(E349&gt;0,N349&gt;0),IF(E349&gt;0,VLOOKUP(N349,Tilinumerot!$A$3:$C$54,3,FALSE),"Ei tilinroa"),"-")</f>
        <v>-</v>
      </c>
      <c r="P349" s="62"/>
      <c r="Q349" s="62"/>
      <c r="R349" s="62"/>
      <c r="S349" s="62"/>
      <c r="T349" s="62"/>
      <c r="U349" s="62"/>
      <c r="V349" s="62"/>
      <c r="W349" s="62"/>
      <c r="X349" s="62"/>
      <c r="Y349" s="62"/>
      <c r="Z349" s="63"/>
      <c r="AA349" s="63"/>
      <c r="AB349" s="15">
        <f t="shared" si="64"/>
        <v>0</v>
      </c>
      <c r="AC349" s="71">
        <f t="shared" si="65"/>
        <v>0</v>
      </c>
    </row>
    <row r="350" spans="1:29" ht="15.75" thickBot="1" x14ac:dyDescent="0.3">
      <c r="A350" s="225">
        <f t="shared" si="62"/>
        <v>346</v>
      </c>
      <c r="B350" s="18"/>
      <c r="C350" s="19"/>
      <c r="D350" s="20"/>
      <c r="E350" s="62">
        <v>0</v>
      </c>
      <c r="F350" s="255">
        <v>0.255</v>
      </c>
      <c r="G350" s="8">
        <f t="shared" si="56"/>
        <v>0</v>
      </c>
      <c r="H350" s="8">
        <f t="shared" si="57"/>
        <v>0</v>
      </c>
      <c r="I350" s="8">
        <f t="shared" si="58"/>
        <v>0</v>
      </c>
      <c r="J350" s="8">
        <f t="shared" si="59"/>
        <v>0</v>
      </c>
      <c r="K350" s="8">
        <f t="shared" si="60"/>
        <v>0</v>
      </c>
      <c r="L350" s="8">
        <f t="shared" si="61"/>
        <v>0</v>
      </c>
      <c r="M350" s="14">
        <f t="shared" si="63"/>
        <v>0</v>
      </c>
      <c r="N350" s="45"/>
      <c r="O350" s="228" t="str">
        <f>IF(AND(E350&gt;0,N350&gt;0),IF(E350&gt;0,VLOOKUP(N350,Tilinumerot!$A$3:$C$54,3,FALSE),"Ei tilinroa"),"-")</f>
        <v>-</v>
      </c>
      <c r="P350" s="62"/>
      <c r="Q350" s="62"/>
      <c r="R350" s="62"/>
      <c r="S350" s="62"/>
      <c r="T350" s="62"/>
      <c r="U350" s="62"/>
      <c r="V350" s="62"/>
      <c r="W350" s="62"/>
      <c r="X350" s="62"/>
      <c r="Y350" s="62"/>
      <c r="Z350" s="63"/>
      <c r="AA350" s="63"/>
      <c r="AB350" s="15">
        <f t="shared" si="64"/>
        <v>0</v>
      </c>
      <c r="AC350" s="71">
        <f t="shared" si="65"/>
        <v>0</v>
      </c>
    </row>
    <row r="351" spans="1:29" ht="15.75" thickBot="1" x14ac:dyDescent="0.3">
      <c r="A351" s="225">
        <f t="shared" si="62"/>
        <v>347</v>
      </c>
      <c r="B351" s="18"/>
      <c r="C351" s="19"/>
      <c r="D351" s="20"/>
      <c r="E351" s="62">
        <v>0</v>
      </c>
      <c r="F351" s="255">
        <v>0.255</v>
      </c>
      <c r="G351" s="8">
        <f t="shared" si="56"/>
        <v>0</v>
      </c>
      <c r="H351" s="8">
        <f t="shared" si="57"/>
        <v>0</v>
      </c>
      <c r="I351" s="8">
        <f t="shared" si="58"/>
        <v>0</v>
      </c>
      <c r="J351" s="8">
        <f t="shared" si="59"/>
        <v>0</v>
      </c>
      <c r="K351" s="8">
        <f t="shared" si="60"/>
        <v>0</v>
      </c>
      <c r="L351" s="8">
        <f t="shared" si="61"/>
        <v>0</v>
      </c>
      <c r="M351" s="14">
        <f t="shared" si="63"/>
        <v>0</v>
      </c>
      <c r="N351" s="45"/>
      <c r="O351" s="228" t="str">
        <f>IF(AND(E351&gt;0,N351&gt;0),IF(E351&gt;0,VLOOKUP(N351,Tilinumerot!$A$3:$C$54,3,FALSE),"Ei tilinroa"),"-")</f>
        <v>-</v>
      </c>
      <c r="P351" s="62"/>
      <c r="Q351" s="62"/>
      <c r="R351" s="62"/>
      <c r="S351" s="62"/>
      <c r="T351" s="62"/>
      <c r="U351" s="62"/>
      <c r="V351" s="62"/>
      <c r="W351" s="62"/>
      <c r="X351" s="62"/>
      <c r="Y351" s="62"/>
      <c r="Z351" s="63"/>
      <c r="AA351" s="63"/>
      <c r="AB351" s="15">
        <f t="shared" si="64"/>
        <v>0</v>
      </c>
      <c r="AC351" s="71">
        <f t="shared" si="65"/>
        <v>0</v>
      </c>
    </row>
    <row r="352" spans="1:29" ht="15.75" thickBot="1" x14ac:dyDescent="0.3">
      <c r="A352" s="225">
        <f t="shared" si="62"/>
        <v>348</v>
      </c>
      <c r="B352" s="18"/>
      <c r="C352" s="19"/>
      <c r="D352" s="20"/>
      <c r="E352" s="62">
        <v>0</v>
      </c>
      <c r="F352" s="255">
        <v>0.255</v>
      </c>
      <c r="G352" s="8">
        <f t="shared" si="56"/>
        <v>0</v>
      </c>
      <c r="H352" s="8">
        <f t="shared" si="57"/>
        <v>0</v>
      </c>
      <c r="I352" s="8">
        <f t="shared" si="58"/>
        <v>0</v>
      </c>
      <c r="J352" s="8">
        <f t="shared" si="59"/>
        <v>0</v>
      </c>
      <c r="K352" s="8">
        <f t="shared" si="60"/>
        <v>0</v>
      </c>
      <c r="L352" s="8">
        <f t="shared" si="61"/>
        <v>0</v>
      </c>
      <c r="M352" s="14">
        <f t="shared" si="63"/>
        <v>0</v>
      </c>
      <c r="N352" s="45"/>
      <c r="O352" s="228" t="str">
        <f>IF(AND(E352&gt;0,N352&gt;0),IF(E352&gt;0,VLOOKUP(N352,Tilinumerot!$A$3:$C$54,3,FALSE),"Ei tilinroa"),"-")</f>
        <v>-</v>
      </c>
      <c r="P352" s="62"/>
      <c r="Q352" s="62"/>
      <c r="R352" s="62"/>
      <c r="S352" s="62"/>
      <c r="T352" s="62"/>
      <c r="U352" s="62"/>
      <c r="V352" s="62"/>
      <c r="W352" s="62"/>
      <c r="X352" s="62"/>
      <c r="Y352" s="62"/>
      <c r="Z352" s="63"/>
      <c r="AA352" s="63"/>
      <c r="AB352" s="15">
        <f t="shared" si="64"/>
        <v>0</v>
      </c>
      <c r="AC352" s="71">
        <f t="shared" si="65"/>
        <v>0</v>
      </c>
    </row>
    <row r="353" spans="1:29" ht="15.75" thickBot="1" x14ac:dyDescent="0.3">
      <c r="A353" s="225">
        <f t="shared" si="62"/>
        <v>349</v>
      </c>
      <c r="B353" s="18"/>
      <c r="C353" s="19"/>
      <c r="D353" s="20"/>
      <c r="E353" s="62">
        <v>0</v>
      </c>
      <c r="F353" s="255">
        <v>0.255</v>
      </c>
      <c r="G353" s="8">
        <f t="shared" si="56"/>
        <v>0</v>
      </c>
      <c r="H353" s="8">
        <f t="shared" si="57"/>
        <v>0</v>
      </c>
      <c r="I353" s="8">
        <f t="shared" si="58"/>
        <v>0</v>
      </c>
      <c r="J353" s="8">
        <f t="shared" si="59"/>
        <v>0</v>
      </c>
      <c r="K353" s="8">
        <f t="shared" si="60"/>
        <v>0</v>
      </c>
      <c r="L353" s="8">
        <f t="shared" si="61"/>
        <v>0</v>
      </c>
      <c r="M353" s="14">
        <f t="shared" si="63"/>
        <v>0</v>
      </c>
      <c r="N353" s="45"/>
      <c r="O353" s="228" t="str">
        <f>IF(AND(E353&gt;0,N353&gt;0),IF(E353&gt;0,VLOOKUP(N353,Tilinumerot!$A$3:$C$54,3,FALSE),"Ei tilinroa"),"-")</f>
        <v>-</v>
      </c>
      <c r="P353" s="62"/>
      <c r="Q353" s="62"/>
      <c r="R353" s="62"/>
      <c r="S353" s="62"/>
      <c r="T353" s="62"/>
      <c r="U353" s="62"/>
      <c r="V353" s="62"/>
      <c r="W353" s="62"/>
      <c r="X353" s="62"/>
      <c r="Y353" s="62"/>
      <c r="Z353" s="63"/>
      <c r="AA353" s="63"/>
      <c r="AB353" s="15">
        <f t="shared" si="64"/>
        <v>0</v>
      </c>
      <c r="AC353" s="71">
        <f t="shared" si="65"/>
        <v>0</v>
      </c>
    </row>
    <row r="354" spans="1:29" ht="15.75" thickBot="1" x14ac:dyDescent="0.3">
      <c r="A354" s="225">
        <f t="shared" si="62"/>
        <v>350</v>
      </c>
      <c r="B354" s="18"/>
      <c r="C354" s="19"/>
      <c r="D354" s="20"/>
      <c r="E354" s="62">
        <v>0</v>
      </c>
      <c r="F354" s="255">
        <v>0.255</v>
      </c>
      <c r="G354" s="8">
        <f t="shared" ref="G354:G385" si="66">IF(AND($E354&gt;0,$F354=$G$4),($E354-($E354/(100%+$G$4)/100%)),0)</f>
        <v>0</v>
      </c>
      <c r="H354" s="8">
        <f t="shared" ref="H354:H385" si="67">IF(AND($E354&gt;0,$F354=$H$4),($E354-($E354/(100%+$H$4)/100%)),0)</f>
        <v>0</v>
      </c>
      <c r="I354" s="8">
        <f t="shared" ref="I354:I385" si="68">IF(AND($E354&gt;0,$F354=$I$4),($E354-($E354/(100%+$I$4)/100%)),0)</f>
        <v>0</v>
      </c>
      <c r="J354" s="8">
        <f t="shared" si="59"/>
        <v>0</v>
      </c>
      <c r="K354" s="8">
        <f t="shared" si="60"/>
        <v>0</v>
      </c>
      <c r="L354" s="8">
        <f t="shared" si="61"/>
        <v>0</v>
      </c>
      <c r="M354" s="14">
        <f t="shared" si="63"/>
        <v>0</v>
      </c>
      <c r="N354" s="45"/>
      <c r="O354" s="228" t="str">
        <f>IF(AND(E354&gt;0,N354&gt;0),IF(E354&gt;0,VLOOKUP(N354,Tilinumerot!$A$3:$C$54,3,FALSE),"Ei tilinroa"),"-")</f>
        <v>-</v>
      </c>
      <c r="P354" s="62"/>
      <c r="Q354" s="62"/>
      <c r="R354" s="62"/>
      <c r="S354" s="62"/>
      <c r="T354" s="62"/>
      <c r="U354" s="62"/>
      <c r="V354" s="62"/>
      <c r="W354" s="62"/>
      <c r="X354" s="62"/>
      <c r="Y354" s="62"/>
      <c r="Z354" s="63"/>
      <c r="AA354" s="63"/>
      <c r="AB354" s="15">
        <f t="shared" si="64"/>
        <v>0</v>
      </c>
      <c r="AC354" s="71">
        <f t="shared" si="65"/>
        <v>0</v>
      </c>
    </row>
    <row r="355" spans="1:29" ht="15.75" thickBot="1" x14ac:dyDescent="0.3">
      <c r="A355" s="225">
        <f t="shared" si="62"/>
        <v>351</v>
      </c>
      <c r="B355" s="18"/>
      <c r="C355" s="19"/>
      <c r="D355" s="20"/>
      <c r="E355" s="62">
        <v>0</v>
      </c>
      <c r="F355" s="255">
        <v>0.255</v>
      </c>
      <c r="G355" s="8">
        <f t="shared" si="66"/>
        <v>0</v>
      </c>
      <c r="H355" s="8">
        <f t="shared" si="67"/>
        <v>0</v>
      </c>
      <c r="I355" s="8">
        <f t="shared" si="68"/>
        <v>0</v>
      </c>
      <c r="J355" s="8">
        <f t="shared" si="59"/>
        <v>0</v>
      </c>
      <c r="K355" s="8">
        <f t="shared" si="60"/>
        <v>0</v>
      </c>
      <c r="L355" s="8">
        <f t="shared" si="61"/>
        <v>0</v>
      </c>
      <c r="M355" s="14">
        <f t="shared" si="63"/>
        <v>0</v>
      </c>
      <c r="N355" s="45"/>
      <c r="O355" s="228" t="str">
        <f>IF(AND(E355&gt;0,N355&gt;0),IF(E355&gt;0,VLOOKUP(N355,Tilinumerot!$A$3:$C$54,3,FALSE),"Ei tilinroa"),"-")</f>
        <v>-</v>
      </c>
      <c r="P355" s="62"/>
      <c r="Q355" s="62"/>
      <c r="R355" s="62"/>
      <c r="S355" s="62"/>
      <c r="T355" s="62"/>
      <c r="U355" s="62"/>
      <c r="V355" s="62"/>
      <c r="W355" s="62"/>
      <c r="X355" s="62"/>
      <c r="Y355" s="62"/>
      <c r="Z355" s="63"/>
      <c r="AA355" s="63"/>
      <c r="AB355" s="15">
        <f t="shared" si="64"/>
        <v>0</v>
      </c>
      <c r="AC355" s="71">
        <f t="shared" si="65"/>
        <v>0</v>
      </c>
    </row>
    <row r="356" spans="1:29" ht="15.75" thickBot="1" x14ac:dyDescent="0.3">
      <c r="A356" s="225">
        <f t="shared" si="62"/>
        <v>352</v>
      </c>
      <c r="B356" s="18"/>
      <c r="C356" s="19"/>
      <c r="D356" s="20"/>
      <c r="E356" s="62">
        <v>0</v>
      </c>
      <c r="F356" s="255">
        <v>0.255</v>
      </c>
      <c r="G356" s="8">
        <f t="shared" si="66"/>
        <v>0</v>
      </c>
      <c r="H356" s="8">
        <f t="shared" si="67"/>
        <v>0</v>
      </c>
      <c r="I356" s="8">
        <f t="shared" si="68"/>
        <v>0</v>
      </c>
      <c r="J356" s="8">
        <f t="shared" si="59"/>
        <v>0</v>
      </c>
      <c r="K356" s="8">
        <f t="shared" si="60"/>
        <v>0</v>
      </c>
      <c r="L356" s="8">
        <f t="shared" si="61"/>
        <v>0</v>
      </c>
      <c r="M356" s="14">
        <f t="shared" si="63"/>
        <v>0</v>
      </c>
      <c r="N356" s="45"/>
      <c r="O356" s="228" t="str">
        <f>IF(AND(E356&gt;0,N356&gt;0),IF(E356&gt;0,VLOOKUP(N356,Tilinumerot!$A$3:$C$54,3,FALSE),"Ei tilinroa"),"-")</f>
        <v>-</v>
      </c>
      <c r="P356" s="62"/>
      <c r="Q356" s="62"/>
      <c r="R356" s="62"/>
      <c r="S356" s="62"/>
      <c r="T356" s="62"/>
      <c r="U356" s="62"/>
      <c r="V356" s="62"/>
      <c r="W356" s="62"/>
      <c r="X356" s="62"/>
      <c r="Y356" s="62"/>
      <c r="Z356" s="63"/>
      <c r="AA356" s="63"/>
      <c r="AB356" s="15">
        <f t="shared" si="64"/>
        <v>0</v>
      </c>
      <c r="AC356" s="71">
        <f t="shared" si="65"/>
        <v>0</v>
      </c>
    </row>
    <row r="357" spans="1:29" ht="15.75" thickBot="1" x14ac:dyDescent="0.3">
      <c r="A357" s="225">
        <f t="shared" si="62"/>
        <v>353</v>
      </c>
      <c r="B357" s="18"/>
      <c r="C357" s="19"/>
      <c r="D357" s="20"/>
      <c r="E357" s="62">
        <v>0</v>
      </c>
      <c r="F357" s="255">
        <v>0.255</v>
      </c>
      <c r="G357" s="8">
        <f t="shared" si="66"/>
        <v>0</v>
      </c>
      <c r="H357" s="8">
        <f t="shared" si="67"/>
        <v>0</v>
      </c>
      <c r="I357" s="8">
        <f t="shared" si="68"/>
        <v>0</v>
      </c>
      <c r="J357" s="8">
        <f t="shared" si="59"/>
        <v>0</v>
      </c>
      <c r="K357" s="8">
        <f t="shared" si="60"/>
        <v>0</v>
      </c>
      <c r="L357" s="8">
        <f t="shared" si="61"/>
        <v>0</v>
      </c>
      <c r="M357" s="14">
        <f t="shared" si="63"/>
        <v>0</v>
      </c>
      <c r="N357" s="45"/>
      <c r="O357" s="228" t="str">
        <f>IF(AND(E357&gt;0,N357&gt;0),IF(E357&gt;0,VLOOKUP(N357,Tilinumerot!$A$3:$C$54,3,FALSE),"Ei tilinroa"),"-")</f>
        <v>-</v>
      </c>
      <c r="P357" s="62"/>
      <c r="Q357" s="62"/>
      <c r="R357" s="62"/>
      <c r="S357" s="62"/>
      <c r="T357" s="62"/>
      <c r="U357" s="62"/>
      <c r="V357" s="62"/>
      <c r="W357" s="62"/>
      <c r="X357" s="62"/>
      <c r="Y357" s="62"/>
      <c r="Z357" s="63"/>
      <c r="AA357" s="63"/>
      <c r="AB357" s="15">
        <f t="shared" si="64"/>
        <v>0</v>
      </c>
      <c r="AC357" s="71">
        <f t="shared" si="65"/>
        <v>0</v>
      </c>
    </row>
    <row r="358" spans="1:29" ht="15.75" thickBot="1" x14ac:dyDescent="0.3">
      <c r="A358" s="225">
        <f t="shared" si="62"/>
        <v>354</v>
      </c>
      <c r="B358" s="18"/>
      <c r="C358" s="19"/>
      <c r="D358" s="20"/>
      <c r="E358" s="62">
        <v>0</v>
      </c>
      <c r="F358" s="255">
        <v>0.255</v>
      </c>
      <c r="G358" s="8">
        <f t="shared" si="66"/>
        <v>0</v>
      </c>
      <c r="H358" s="8">
        <f t="shared" si="67"/>
        <v>0</v>
      </c>
      <c r="I358" s="8">
        <f t="shared" si="68"/>
        <v>0</v>
      </c>
      <c r="J358" s="8">
        <f t="shared" si="59"/>
        <v>0</v>
      </c>
      <c r="K358" s="8">
        <f t="shared" si="60"/>
        <v>0</v>
      </c>
      <c r="L358" s="8">
        <f t="shared" si="61"/>
        <v>0</v>
      </c>
      <c r="M358" s="14">
        <f t="shared" si="63"/>
        <v>0</v>
      </c>
      <c r="N358" s="45"/>
      <c r="O358" s="228" t="str">
        <f>IF(AND(E358&gt;0,N358&gt;0),IF(E358&gt;0,VLOOKUP(N358,Tilinumerot!$A$3:$C$54,3,FALSE),"Ei tilinroa"),"-")</f>
        <v>-</v>
      </c>
      <c r="P358" s="62"/>
      <c r="Q358" s="62"/>
      <c r="R358" s="62"/>
      <c r="S358" s="62"/>
      <c r="T358" s="62"/>
      <c r="U358" s="62"/>
      <c r="V358" s="62"/>
      <c r="W358" s="62"/>
      <c r="X358" s="62"/>
      <c r="Y358" s="62"/>
      <c r="Z358" s="63"/>
      <c r="AA358" s="63"/>
      <c r="AB358" s="15">
        <f t="shared" si="64"/>
        <v>0</v>
      </c>
      <c r="AC358" s="71">
        <f t="shared" si="65"/>
        <v>0</v>
      </c>
    </row>
    <row r="359" spans="1:29" ht="15.75" thickBot="1" x14ac:dyDescent="0.3">
      <c r="A359" s="225">
        <f t="shared" si="62"/>
        <v>355</v>
      </c>
      <c r="B359" s="18"/>
      <c r="C359" s="19"/>
      <c r="D359" s="20"/>
      <c r="E359" s="62">
        <v>0</v>
      </c>
      <c r="F359" s="255">
        <v>0.255</v>
      </c>
      <c r="G359" s="8">
        <f t="shared" si="66"/>
        <v>0</v>
      </c>
      <c r="H359" s="8">
        <f t="shared" si="67"/>
        <v>0</v>
      </c>
      <c r="I359" s="8">
        <f t="shared" si="68"/>
        <v>0</v>
      </c>
      <c r="J359" s="8">
        <f t="shared" si="59"/>
        <v>0</v>
      </c>
      <c r="K359" s="8">
        <f t="shared" si="60"/>
        <v>0</v>
      </c>
      <c r="L359" s="8">
        <f t="shared" si="61"/>
        <v>0</v>
      </c>
      <c r="M359" s="14">
        <f t="shared" si="63"/>
        <v>0</v>
      </c>
      <c r="N359" s="45"/>
      <c r="O359" s="228" t="str">
        <f>IF(AND(E359&gt;0,N359&gt;0),IF(E359&gt;0,VLOOKUP(N359,Tilinumerot!$A$3:$C$54,3,FALSE),"Ei tilinroa"),"-")</f>
        <v>-</v>
      </c>
      <c r="P359" s="62"/>
      <c r="Q359" s="62"/>
      <c r="R359" s="62"/>
      <c r="S359" s="62"/>
      <c r="T359" s="62"/>
      <c r="U359" s="62"/>
      <c r="V359" s="62"/>
      <c r="W359" s="62"/>
      <c r="X359" s="62"/>
      <c r="Y359" s="62"/>
      <c r="Z359" s="63"/>
      <c r="AA359" s="63"/>
      <c r="AB359" s="15">
        <f t="shared" si="64"/>
        <v>0</v>
      </c>
      <c r="AC359" s="71">
        <f t="shared" si="65"/>
        <v>0</v>
      </c>
    </row>
    <row r="360" spans="1:29" ht="15.75" thickBot="1" x14ac:dyDescent="0.3">
      <c r="A360" s="225">
        <f t="shared" si="62"/>
        <v>356</v>
      </c>
      <c r="B360" s="18"/>
      <c r="C360" s="19"/>
      <c r="D360" s="20"/>
      <c r="E360" s="62">
        <v>0</v>
      </c>
      <c r="F360" s="255">
        <v>0.255</v>
      </c>
      <c r="G360" s="8">
        <f t="shared" si="66"/>
        <v>0</v>
      </c>
      <c r="H360" s="8">
        <f t="shared" si="67"/>
        <v>0</v>
      </c>
      <c r="I360" s="8">
        <f t="shared" si="68"/>
        <v>0</v>
      </c>
      <c r="J360" s="8">
        <f t="shared" si="59"/>
        <v>0</v>
      </c>
      <c r="K360" s="8">
        <f t="shared" si="60"/>
        <v>0</v>
      </c>
      <c r="L360" s="8">
        <f t="shared" si="61"/>
        <v>0</v>
      </c>
      <c r="M360" s="14">
        <f t="shared" si="63"/>
        <v>0</v>
      </c>
      <c r="N360" s="45"/>
      <c r="O360" s="228" t="str">
        <f>IF(AND(E360&gt;0,N360&gt;0),IF(E360&gt;0,VLOOKUP(N360,Tilinumerot!$A$3:$C$54,3,FALSE),"Ei tilinroa"),"-")</f>
        <v>-</v>
      </c>
      <c r="P360" s="62"/>
      <c r="Q360" s="62"/>
      <c r="R360" s="62"/>
      <c r="S360" s="62"/>
      <c r="T360" s="62"/>
      <c r="U360" s="62"/>
      <c r="V360" s="62"/>
      <c r="W360" s="62"/>
      <c r="X360" s="62"/>
      <c r="Y360" s="62"/>
      <c r="Z360" s="63"/>
      <c r="AA360" s="63"/>
      <c r="AB360" s="15">
        <f t="shared" si="64"/>
        <v>0</v>
      </c>
      <c r="AC360" s="71">
        <f t="shared" si="65"/>
        <v>0</v>
      </c>
    </row>
    <row r="361" spans="1:29" ht="15.75" thickBot="1" x14ac:dyDescent="0.3">
      <c r="A361" s="225">
        <f t="shared" si="62"/>
        <v>357</v>
      </c>
      <c r="B361" s="18"/>
      <c r="C361" s="19"/>
      <c r="D361" s="20"/>
      <c r="E361" s="62">
        <v>0</v>
      </c>
      <c r="F361" s="255">
        <v>0.255</v>
      </c>
      <c r="G361" s="8">
        <f t="shared" si="66"/>
        <v>0</v>
      </c>
      <c r="H361" s="8">
        <f t="shared" si="67"/>
        <v>0</v>
      </c>
      <c r="I361" s="8">
        <f t="shared" si="68"/>
        <v>0</v>
      </c>
      <c r="J361" s="8">
        <f t="shared" si="59"/>
        <v>0</v>
      </c>
      <c r="K361" s="8">
        <f t="shared" si="60"/>
        <v>0</v>
      </c>
      <c r="L361" s="8">
        <f t="shared" si="61"/>
        <v>0</v>
      </c>
      <c r="M361" s="14">
        <f t="shared" si="63"/>
        <v>0</v>
      </c>
      <c r="N361" s="45"/>
      <c r="O361" s="228" t="str">
        <f>IF(AND(E361&gt;0,N361&gt;0),IF(E361&gt;0,VLOOKUP(N361,Tilinumerot!$A$3:$C$54,3,FALSE),"Ei tilinroa"),"-")</f>
        <v>-</v>
      </c>
      <c r="P361" s="62"/>
      <c r="Q361" s="62"/>
      <c r="R361" s="62"/>
      <c r="S361" s="62"/>
      <c r="T361" s="62"/>
      <c r="U361" s="62"/>
      <c r="V361" s="62"/>
      <c r="W361" s="62"/>
      <c r="X361" s="62"/>
      <c r="Y361" s="62"/>
      <c r="Z361" s="63"/>
      <c r="AA361" s="63"/>
      <c r="AB361" s="15">
        <f t="shared" si="64"/>
        <v>0</v>
      </c>
      <c r="AC361" s="71">
        <f t="shared" si="65"/>
        <v>0</v>
      </c>
    </row>
    <row r="362" spans="1:29" ht="15.75" thickBot="1" x14ac:dyDescent="0.3">
      <c r="A362" s="225">
        <f t="shared" si="62"/>
        <v>358</v>
      </c>
      <c r="B362" s="18"/>
      <c r="C362" s="19"/>
      <c r="D362" s="20"/>
      <c r="E362" s="62">
        <v>0</v>
      </c>
      <c r="F362" s="255">
        <v>0.255</v>
      </c>
      <c r="G362" s="8">
        <f t="shared" si="66"/>
        <v>0</v>
      </c>
      <c r="H362" s="8">
        <f t="shared" si="67"/>
        <v>0</v>
      </c>
      <c r="I362" s="8">
        <f t="shared" si="68"/>
        <v>0</v>
      </c>
      <c r="J362" s="8">
        <f t="shared" si="59"/>
        <v>0</v>
      </c>
      <c r="K362" s="8">
        <f t="shared" si="60"/>
        <v>0</v>
      </c>
      <c r="L362" s="8">
        <f t="shared" si="61"/>
        <v>0</v>
      </c>
      <c r="M362" s="14">
        <f t="shared" si="63"/>
        <v>0</v>
      </c>
      <c r="N362" s="45"/>
      <c r="O362" s="228" t="str">
        <f>IF(AND(E362&gt;0,N362&gt;0),IF(E362&gt;0,VLOOKUP(N362,Tilinumerot!$A$3:$C$54,3,FALSE),"Ei tilinroa"),"-")</f>
        <v>-</v>
      </c>
      <c r="P362" s="62"/>
      <c r="Q362" s="62"/>
      <c r="R362" s="62"/>
      <c r="S362" s="62"/>
      <c r="T362" s="62"/>
      <c r="U362" s="62"/>
      <c r="V362" s="62"/>
      <c r="W362" s="62"/>
      <c r="X362" s="62"/>
      <c r="Y362" s="62"/>
      <c r="Z362" s="63"/>
      <c r="AA362" s="63"/>
      <c r="AB362" s="15">
        <f t="shared" si="64"/>
        <v>0</v>
      </c>
      <c r="AC362" s="71">
        <f t="shared" si="65"/>
        <v>0</v>
      </c>
    </row>
    <row r="363" spans="1:29" ht="15.75" thickBot="1" x14ac:dyDescent="0.3">
      <c r="A363" s="225">
        <f t="shared" si="62"/>
        <v>359</v>
      </c>
      <c r="B363" s="18"/>
      <c r="C363" s="19"/>
      <c r="D363" s="20"/>
      <c r="E363" s="62">
        <v>0</v>
      </c>
      <c r="F363" s="255">
        <v>0.255</v>
      </c>
      <c r="G363" s="8">
        <f t="shared" si="66"/>
        <v>0</v>
      </c>
      <c r="H363" s="8">
        <f t="shared" si="67"/>
        <v>0</v>
      </c>
      <c r="I363" s="8">
        <f t="shared" si="68"/>
        <v>0</v>
      </c>
      <c r="J363" s="8">
        <f t="shared" si="59"/>
        <v>0</v>
      </c>
      <c r="K363" s="8">
        <f t="shared" si="60"/>
        <v>0</v>
      </c>
      <c r="L363" s="8">
        <f t="shared" si="61"/>
        <v>0</v>
      </c>
      <c r="M363" s="14">
        <f t="shared" si="63"/>
        <v>0</v>
      </c>
      <c r="N363" s="45"/>
      <c r="O363" s="228" t="str">
        <f>IF(AND(E363&gt;0,N363&gt;0),IF(E363&gt;0,VLOOKUP(N363,Tilinumerot!$A$3:$C$54,3,FALSE),"Ei tilinroa"),"-")</f>
        <v>-</v>
      </c>
      <c r="P363" s="62"/>
      <c r="Q363" s="62"/>
      <c r="R363" s="62"/>
      <c r="S363" s="62"/>
      <c r="T363" s="62"/>
      <c r="U363" s="62"/>
      <c r="V363" s="62"/>
      <c r="W363" s="62"/>
      <c r="X363" s="62"/>
      <c r="Y363" s="62"/>
      <c r="Z363" s="63"/>
      <c r="AA363" s="63"/>
      <c r="AB363" s="15">
        <f t="shared" si="64"/>
        <v>0</v>
      </c>
      <c r="AC363" s="71">
        <f t="shared" si="65"/>
        <v>0</v>
      </c>
    </row>
    <row r="364" spans="1:29" ht="15.75" thickBot="1" x14ac:dyDescent="0.3">
      <c r="A364" s="225">
        <f t="shared" si="62"/>
        <v>360</v>
      </c>
      <c r="B364" s="18"/>
      <c r="C364" s="19"/>
      <c r="D364" s="20"/>
      <c r="E364" s="62">
        <v>0</v>
      </c>
      <c r="F364" s="255">
        <v>0.255</v>
      </c>
      <c r="G364" s="8">
        <f t="shared" si="66"/>
        <v>0</v>
      </c>
      <c r="H364" s="8">
        <f t="shared" si="67"/>
        <v>0</v>
      </c>
      <c r="I364" s="8">
        <f t="shared" si="68"/>
        <v>0</v>
      </c>
      <c r="J364" s="8">
        <f t="shared" si="59"/>
        <v>0</v>
      </c>
      <c r="K364" s="8">
        <f t="shared" si="60"/>
        <v>0</v>
      </c>
      <c r="L364" s="8">
        <f t="shared" si="61"/>
        <v>0</v>
      </c>
      <c r="M364" s="14">
        <f t="shared" si="63"/>
        <v>0</v>
      </c>
      <c r="N364" s="45"/>
      <c r="O364" s="228" t="str">
        <f>IF(AND(E364&gt;0,N364&gt;0),IF(E364&gt;0,VLOOKUP(N364,Tilinumerot!$A$3:$C$54,3,FALSE),"Ei tilinroa"),"-")</f>
        <v>-</v>
      </c>
      <c r="P364" s="62"/>
      <c r="Q364" s="62"/>
      <c r="R364" s="62"/>
      <c r="S364" s="62"/>
      <c r="T364" s="62"/>
      <c r="U364" s="62"/>
      <c r="V364" s="62"/>
      <c r="W364" s="62"/>
      <c r="X364" s="62"/>
      <c r="Y364" s="62"/>
      <c r="Z364" s="63"/>
      <c r="AA364" s="63"/>
      <c r="AB364" s="15">
        <f t="shared" si="64"/>
        <v>0</v>
      </c>
      <c r="AC364" s="71">
        <f t="shared" si="65"/>
        <v>0</v>
      </c>
    </row>
    <row r="365" spans="1:29" ht="15.75" thickBot="1" x14ac:dyDescent="0.3">
      <c r="A365" s="225">
        <f t="shared" si="62"/>
        <v>361</v>
      </c>
      <c r="B365" s="18"/>
      <c r="C365" s="19"/>
      <c r="D365" s="20"/>
      <c r="E365" s="62">
        <v>0</v>
      </c>
      <c r="F365" s="255">
        <v>0.255</v>
      </c>
      <c r="G365" s="8">
        <f t="shared" si="66"/>
        <v>0</v>
      </c>
      <c r="H365" s="8">
        <f t="shared" si="67"/>
        <v>0</v>
      </c>
      <c r="I365" s="8">
        <f t="shared" si="68"/>
        <v>0</v>
      </c>
      <c r="J365" s="8">
        <f t="shared" si="59"/>
        <v>0</v>
      </c>
      <c r="K365" s="8">
        <f t="shared" si="60"/>
        <v>0</v>
      </c>
      <c r="L365" s="8">
        <f t="shared" si="61"/>
        <v>0</v>
      </c>
      <c r="M365" s="14">
        <f t="shared" si="63"/>
        <v>0</v>
      </c>
      <c r="N365" s="45"/>
      <c r="O365" s="228" t="str">
        <f>IF(AND(E365&gt;0,N365&gt;0),IF(E365&gt;0,VLOOKUP(N365,Tilinumerot!$A$3:$C$54,3,FALSE),"Ei tilinroa"),"-")</f>
        <v>-</v>
      </c>
      <c r="P365" s="62"/>
      <c r="Q365" s="62"/>
      <c r="R365" s="62"/>
      <c r="S365" s="62"/>
      <c r="T365" s="62"/>
      <c r="U365" s="62"/>
      <c r="V365" s="62"/>
      <c r="W365" s="62"/>
      <c r="X365" s="62"/>
      <c r="Y365" s="62"/>
      <c r="Z365" s="63"/>
      <c r="AA365" s="63"/>
      <c r="AB365" s="15">
        <f t="shared" si="64"/>
        <v>0</v>
      </c>
      <c r="AC365" s="71">
        <f t="shared" si="65"/>
        <v>0</v>
      </c>
    </row>
    <row r="366" spans="1:29" ht="15.75" thickBot="1" x14ac:dyDescent="0.3">
      <c r="A366" s="225">
        <f t="shared" si="62"/>
        <v>362</v>
      </c>
      <c r="B366" s="18"/>
      <c r="C366" s="19"/>
      <c r="D366" s="20"/>
      <c r="E366" s="62">
        <v>0</v>
      </c>
      <c r="F366" s="255">
        <v>0.255</v>
      </c>
      <c r="G366" s="8">
        <f t="shared" si="66"/>
        <v>0</v>
      </c>
      <c r="H366" s="8">
        <f t="shared" si="67"/>
        <v>0</v>
      </c>
      <c r="I366" s="8">
        <f t="shared" si="68"/>
        <v>0</v>
      </c>
      <c r="J366" s="8">
        <f t="shared" si="59"/>
        <v>0</v>
      </c>
      <c r="K366" s="8">
        <f t="shared" si="60"/>
        <v>0</v>
      </c>
      <c r="L366" s="8">
        <f t="shared" si="61"/>
        <v>0</v>
      </c>
      <c r="M366" s="14">
        <f t="shared" si="63"/>
        <v>0</v>
      </c>
      <c r="N366" s="45"/>
      <c r="O366" s="228" t="str">
        <f>IF(AND(E366&gt;0,N366&gt;0),IF(E366&gt;0,VLOOKUP(N366,Tilinumerot!$A$3:$C$54,3,FALSE),"Ei tilinroa"),"-")</f>
        <v>-</v>
      </c>
      <c r="P366" s="62"/>
      <c r="Q366" s="62"/>
      <c r="R366" s="62"/>
      <c r="S366" s="62"/>
      <c r="T366" s="62"/>
      <c r="U366" s="62"/>
      <c r="V366" s="62"/>
      <c r="W366" s="62"/>
      <c r="X366" s="62"/>
      <c r="Y366" s="62"/>
      <c r="Z366" s="63"/>
      <c r="AA366" s="63"/>
      <c r="AB366" s="15">
        <f t="shared" si="64"/>
        <v>0</v>
      </c>
      <c r="AC366" s="71">
        <f t="shared" si="65"/>
        <v>0</v>
      </c>
    </row>
    <row r="367" spans="1:29" ht="15.75" thickBot="1" x14ac:dyDescent="0.3">
      <c r="A367" s="225">
        <f t="shared" si="62"/>
        <v>363</v>
      </c>
      <c r="B367" s="18"/>
      <c r="C367" s="19"/>
      <c r="D367" s="20"/>
      <c r="E367" s="62">
        <v>0</v>
      </c>
      <c r="F367" s="255">
        <v>0.255</v>
      </c>
      <c r="G367" s="8">
        <f t="shared" si="66"/>
        <v>0</v>
      </c>
      <c r="H367" s="8">
        <f t="shared" si="67"/>
        <v>0</v>
      </c>
      <c r="I367" s="8">
        <f t="shared" si="68"/>
        <v>0</v>
      </c>
      <c r="J367" s="8">
        <f t="shared" si="59"/>
        <v>0</v>
      </c>
      <c r="K367" s="8">
        <f t="shared" si="60"/>
        <v>0</v>
      </c>
      <c r="L367" s="8">
        <f t="shared" si="61"/>
        <v>0</v>
      </c>
      <c r="M367" s="14">
        <f t="shared" si="63"/>
        <v>0</v>
      </c>
      <c r="N367" s="45"/>
      <c r="O367" s="228" t="str">
        <f>IF(AND(E367&gt;0,N367&gt;0),IF(E367&gt;0,VLOOKUP(N367,Tilinumerot!$A$3:$C$54,3,FALSE),"Ei tilinroa"),"-")</f>
        <v>-</v>
      </c>
      <c r="P367" s="62"/>
      <c r="Q367" s="62"/>
      <c r="R367" s="62"/>
      <c r="S367" s="62"/>
      <c r="T367" s="62"/>
      <c r="U367" s="62"/>
      <c r="V367" s="62"/>
      <c r="W367" s="62"/>
      <c r="X367" s="62"/>
      <c r="Y367" s="62"/>
      <c r="Z367" s="63"/>
      <c r="AA367" s="63"/>
      <c r="AB367" s="15">
        <f t="shared" si="64"/>
        <v>0</v>
      </c>
      <c r="AC367" s="71">
        <f t="shared" si="65"/>
        <v>0</v>
      </c>
    </row>
    <row r="368" spans="1:29" ht="15.75" thickBot="1" x14ac:dyDescent="0.3">
      <c r="A368" s="225">
        <f t="shared" si="62"/>
        <v>364</v>
      </c>
      <c r="B368" s="18"/>
      <c r="C368" s="19"/>
      <c r="D368" s="20"/>
      <c r="E368" s="62">
        <v>0</v>
      </c>
      <c r="F368" s="255">
        <v>0.255</v>
      </c>
      <c r="G368" s="8">
        <f t="shared" si="66"/>
        <v>0</v>
      </c>
      <c r="H368" s="8">
        <f t="shared" si="67"/>
        <v>0</v>
      </c>
      <c r="I368" s="8">
        <f t="shared" si="68"/>
        <v>0</v>
      </c>
      <c r="J368" s="8">
        <f t="shared" si="59"/>
        <v>0</v>
      </c>
      <c r="K368" s="8">
        <f t="shared" si="60"/>
        <v>0</v>
      </c>
      <c r="L368" s="8">
        <f t="shared" si="61"/>
        <v>0</v>
      </c>
      <c r="M368" s="14">
        <f t="shared" si="63"/>
        <v>0</v>
      </c>
      <c r="N368" s="45"/>
      <c r="O368" s="228" t="str">
        <f>IF(AND(E368&gt;0,N368&gt;0),IF(E368&gt;0,VLOOKUP(N368,Tilinumerot!$A$3:$C$54,3,FALSE),"Ei tilinroa"),"-")</f>
        <v>-</v>
      </c>
      <c r="P368" s="62"/>
      <c r="Q368" s="62"/>
      <c r="R368" s="62"/>
      <c r="S368" s="62"/>
      <c r="T368" s="62"/>
      <c r="U368" s="62"/>
      <c r="V368" s="62"/>
      <c r="W368" s="62"/>
      <c r="X368" s="62"/>
      <c r="Y368" s="62"/>
      <c r="Z368" s="63"/>
      <c r="AA368" s="63"/>
      <c r="AB368" s="15">
        <f t="shared" si="64"/>
        <v>0</v>
      </c>
      <c r="AC368" s="71">
        <f t="shared" si="65"/>
        <v>0</v>
      </c>
    </row>
    <row r="369" spans="1:29" ht="15.75" thickBot="1" x14ac:dyDescent="0.3">
      <c r="A369" s="225">
        <f t="shared" si="62"/>
        <v>365</v>
      </c>
      <c r="B369" s="18"/>
      <c r="C369" s="19"/>
      <c r="D369" s="20"/>
      <c r="E369" s="62">
        <v>0</v>
      </c>
      <c r="F369" s="255">
        <v>0.255</v>
      </c>
      <c r="G369" s="8">
        <f t="shared" si="66"/>
        <v>0</v>
      </c>
      <c r="H369" s="8">
        <f t="shared" si="67"/>
        <v>0</v>
      </c>
      <c r="I369" s="8">
        <f t="shared" si="68"/>
        <v>0</v>
      </c>
      <c r="J369" s="8">
        <f t="shared" si="59"/>
        <v>0</v>
      </c>
      <c r="K369" s="8">
        <f t="shared" si="60"/>
        <v>0</v>
      </c>
      <c r="L369" s="8">
        <f t="shared" si="61"/>
        <v>0</v>
      </c>
      <c r="M369" s="14">
        <f t="shared" si="63"/>
        <v>0</v>
      </c>
      <c r="N369" s="45"/>
      <c r="O369" s="228" t="str">
        <f>IF(AND(E369&gt;0,N369&gt;0),IF(E369&gt;0,VLOOKUP(N369,Tilinumerot!$A$3:$C$54,3,FALSE),"Ei tilinroa"),"-")</f>
        <v>-</v>
      </c>
      <c r="P369" s="62"/>
      <c r="Q369" s="62"/>
      <c r="R369" s="62"/>
      <c r="S369" s="62"/>
      <c r="T369" s="62"/>
      <c r="U369" s="62"/>
      <c r="V369" s="62"/>
      <c r="W369" s="62"/>
      <c r="X369" s="62"/>
      <c r="Y369" s="62"/>
      <c r="Z369" s="63"/>
      <c r="AA369" s="63"/>
      <c r="AB369" s="15">
        <f t="shared" si="64"/>
        <v>0</v>
      </c>
      <c r="AC369" s="71">
        <f t="shared" si="65"/>
        <v>0</v>
      </c>
    </row>
    <row r="370" spans="1:29" ht="15.75" thickBot="1" x14ac:dyDescent="0.3">
      <c r="A370" s="225">
        <f t="shared" si="62"/>
        <v>366</v>
      </c>
      <c r="B370" s="18"/>
      <c r="C370" s="19"/>
      <c r="D370" s="20"/>
      <c r="E370" s="62">
        <v>0</v>
      </c>
      <c r="F370" s="255">
        <v>0.255</v>
      </c>
      <c r="G370" s="8">
        <f t="shared" si="66"/>
        <v>0</v>
      </c>
      <c r="H370" s="8">
        <f t="shared" si="67"/>
        <v>0</v>
      </c>
      <c r="I370" s="8">
        <f t="shared" si="68"/>
        <v>0</v>
      </c>
      <c r="J370" s="8">
        <f t="shared" si="59"/>
        <v>0</v>
      </c>
      <c r="K370" s="8">
        <f t="shared" si="60"/>
        <v>0</v>
      </c>
      <c r="L370" s="8">
        <f t="shared" si="61"/>
        <v>0</v>
      </c>
      <c r="M370" s="14">
        <f t="shared" si="63"/>
        <v>0</v>
      </c>
      <c r="N370" s="45"/>
      <c r="O370" s="228" t="str">
        <f>IF(AND(E370&gt;0,N370&gt;0),IF(E370&gt;0,VLOOKUP(N370,Tilinumerot!$A$3:$C$54,3,FALSE),"Ei tilinroa"),"-")</f>
        <v>-</v>
      </c>
      <c r="P370" s="62"/>
      <c r="Q370" s="62"/>
      <c r="R370" s="62"/>
      <c r="S370" s="62"/>
      <c r="T370" s="62"/>
      <c r="U370" s="62"/>
      <c r="V370" s="62"/>
      <c r="W370" s="62"/>
      <c r="X370" s="62"/>
      <c r="Y370" s="62"/>
      <c r="Z370" s="63"/>
      <c r="AA370" s="63"/>
      <c r="AB370" s="15">
        <f t="shared" si="64"/>
        <v>0</v>
      </c>
      <c r="AC370" s="71">
        <f t="shared" si="65"/>
        <v>0</v>
      </c>
    </row>
    <row r="371" spans="1:29" ht="15.75" thickBot="1" x14ac:dyDescent="0.3">
      <c r="A371" s="225">
        <f t="shared" si="62"/>
        <v>367</v>
      </c>
      <c r="B371" s="18"/>
      <c r="C371" s="19"/>
      <c r="D371" s="20"/>
      <c r="E371" s="62">
        <v>0</v>
      </c>
      <c r="F371" s="255">
        <v>0.255</v>
      </c>
      <c r="G371" s="8">
        <f t="shared" si="66"/>
        <v>0</v>
      </c>
      <c r="H371" s="8">
        <f t="shared" si="67"/>
        <v>0</v>
      </c>
      <c r="I371" s="8">
        <f t="shared" si="68"/>
        <v>0</v>
      </c>
      <c r="J371" s="8">
        <f t="shared" si="59"/>
        <v>0</v>
      </c>
      <c r="K371" s="8">
        <f t="shared" si="60"/>
        <v>0</v>
      </c>
      <c r="L371" s="8">
        <f t="shared" si="61"/>
        <v>0</v>
      </c>
      <c r="M371" s="14">
        <f t="shared" si="63"/>
        <v>0</v>
      </c>
      <c r="N371" s="45"/>
      <c r="O371" s="228" t="str">
        <f>IF(AND(E371&gt;0,N371&gt;0),IF(E371&gt;0,VLOOKUP(N371,Tilinumerot!$A$3:$C$54,3,FALSE),"Ei tilinroa"),"-")</f>
        <v>-</v>
      </c>
      <c r="P371" s="62"/>
      <c r="Q371" s="62"/>
      <c r="R371" s="62"/>
      <c r="S371" s="62"/>
      <c r="T371" s="62"/>
      <c r="U371" s="62"/>
      <c r="V371" s="62"/>
      <c r="W371" s="62"/>
      <c r="X371" s="62"/>
      <c r="Y371" s="62"/>
      <c r="Z371" s="63"/>
      <c r="AA371" s="63"/>
      <c r="AB371" s="15">
        <f t="shared" si="64"/>
        <v>0</v>
      </c>
      <c r="AC371" s="71">
        <f t="shared" si="65"/>
        <v>0</v>
      </c>
    </row>
    <row r="372" spans="1:29" ht="15.75" thickBot="1" x14ac:dyDescent="0.3">
      <c r="A372" s="225">
        <f t="shared" si="62"/>
        <v>368</v>
      </c>
      <c r="B372" s="18"/>
      <c r="C372" s="19"/>
      <c r="D372" s="20"/>
      <c r="E372" s="62">
        <v>0</v>
      </c>
      <c r="F372" s="255">
        <v>0.255</v>
      </c>
      <c r="G372" s="8">
        <f t="shared" si="66"/>
        <v>0</v>
      </c>
      <c r="H372" s="8">
        <f t="shared" si="67"/>
        <v>0</v>
      </c>
      <c r="I372" s="8">
        <f t="shared" si="68"/>
        <v>0</v>
      </c>
      <c r="J372" s="8">
        <f t="shared" si="59"/>
        <v>0</v>
      </c>
      <c r="K372" s="8">
        <f t="shared" si="60"/>
        <v>0</v>
      </c>
      <c r="L372" s="8">
        <f t="shared" si="61"/>
        <v>0</v>
      </c>
      <c r="M372" s="14">
        <f t="shared" si="63"/>
        <v>0</v>
      </c>
      <c r="N372" s="45"/>
      <c r="O372" s="228" t="str">
        <f>IF(AND(E372&gt;0,N372&gt;0),IF(E372&gt;0,VLOOKUP(N372,Tilinumerot!$A$3:$C$54,3,FALSE),"Ei tilinroa"),"-")</f>
        <v>-</v>
      </c>
      <c r="P372" s="62"/>
      <c r="Q372" s="62"/>
      <c r="R372" s="62"/>
      <c r="S372" s="62"/>
      <c r="T372" s="62"/>
      <c r="U372" s="62"/>
      <c r="V372" s="62"/>
      <c r="W372" s="62"/>
      <c r="X372" s="62"/>
      <c r="Y372" s="62"/>
      <c r="Z372" s="63"/>
      <c r="AA372" s="63"/>
      <c r="AB372" s="15">
        <f t="shared" si="64"/>
        <v>0</v>
      </c>
      <c r="AC372" s="71">
        <f t="shared" si="65"/>
        <v>0</v>
      </c>
    </row>
    <row r="373" spans="1:29" ht="15.75" thickBot="1" x14ac:dyDescent="0.3">
      <c r="A373" s="225">
        <f t="shared" si="62"/>
        <v>369</v>
      </c>
      <c r="B373" s="18"/>
      <c r="C373" s="19"/>
      <c r="D373" s="20"/>
      <c r="E373" s="62">
        <v>0</v>
      </c>
      <c r="F373" s="255">
        <v>0.255</v>
      </c>
      <c r="G373" s="8">
        <f t="shared" si="66"/>
        <v>0</v>
      </c>
      <c r="H373" s="8">
        <f t="shared" si="67"/>
        <v>0</v>
      </c>
      <c r="I373" s="8">
        <f t="shared" si="68"/>
        <v>0</v>
      </c>
      <c r="J373" s="8">
        <f t="shared" si="59"/>
        <v>0</v>
      </c>
      <c r="K373" s="8">
        <f t="shared" si="60"/>
        <v>0</v>
      </c>
      <c r="L373" s="8">
        <f t="shared" si="61"/>
        <v>0</v>
      </c>
      <c r="M373" s="14">
        <f t="shared" si="63"/>
        <v>0</v>
      </c>
      <c r="N373" s="45"/>
      <c r="O373" s="228" t="str">
        <f>IF(AND(E373&gt;0,N373&gt;0),IF(E373&gt;0,VLOOKUP(N373,Tilinumerot!$A$3:$C$54,3,FALSE),"Ei tilinroa"),"-")</f>
        <v>-</v>
      </c>
      <c r="P373" s="62"/>
      <c r="Q373" s="62"/>
      <c r="R373" s="62"/>
      <c r="S373" s="62"/>
      <c r="T373" s="62"/>
      <c r="U373" s="62"/>
      <c r="V373" s="62"/>
      <c r="W373" s="62"/>
      <c r="X373" s="62"/>
      <c r="Y373" s="62"/>
      <c r="Z373" s="63"/>
      <c r="AA373" s="63"/>
      <c r="AB373" s="15">
        <f t="shared" si="64"/>
        <v>0</v>
      </c>
      <c r="AC373" s="71">
        <f t="shared" si="65"/>
        <v>0</v>
      </c>
    </row>
    <row r="374" spans="1:29" ht="15.75" thickBot="1" x14ac:dyDescent="0.3">
      <c r="A374" s="225">
        <f t="shared" si="62"/>
        <v>370</v>
      </c>
      <c r="B374" s="18"/>
      <c r="C374" s="19"/>
      <c r="D374" s="20"/>
      <c r="E374" s="62">
        <v>0</v>
      </c>
      <c r="F374" s="255">
        <v>0.255</v>
      </c>
      <c r="G374" s="8">
        <f t="shared" si="66"/>
        <v>0</v>
      </c>
      <c r="H374" s="8">
        <f t="shared" si="67"/>
        <v>0</v>
      </c>
      <c r="I374" s="8">
        <f t="shared" si="68"/>
        <v>0</v>
      </c>
      <c r="J374" s="8">
        <f t="shared" si="59"/>
        <v>0</v>
      </c>
      <c r="K374" s="8">
        <f t="shared" si="60"/>
        <v>0</v>
      </c>
      <c r="L374" s="8">
        <f t="shared" si="61"/>
        <v>0</v>
      </c>
      <c r="M374" s="14">
        <f t="shared" si="63"/>
        <v>0</v>
      </c>
      <c r="N374" s="45"/>
      <c r="O374" s="228" t="str">
        <f>IF(AND(E374&gt;0,N374&gt;0),IF(E374&gt;0,VLOOKUP(N374,Tilinumerot!$A$3:$C$54,3,FALSE),"Ei tilinroa"),"-")</f>
        <v>-</v>
      </c>
      <c r="P374" s="62"/>
      <c r="Q374" s="62"/>
      <c r="R374" s="62"/>
      <c r="S374" s="62"/>
      <c r="T374" s="62"/>
      <c r="U374" s="62"/>
      <c r="V374" s="62"/>
      <c r="W374" s="62"/>
      <c r="X374" s="62"/>
      <c r="Y374" s="62"/>
      <c r="Z374" s="63"/>
      <c r="AA374" s="63"/>
      <c r="AB374" s="15">
        <f t="shared" si="64"/>
        <v>0</v>
      </c>
      <c r="AC374" s="71">
        <f t="shared" si="65"/>
        <v>0</v>
      </c>
    </row>
    <row r="375" spans="1:29" ht="15.75" thickBot="1" x14ac:dyDescent="0.3">
      <c r="A375" s="225">
        <f t="shared" si="62"/>
        <v>371</v>
      </c>
      <c r="B375" s="18"/>
      <c r="C375" s="19"/>
      <c r="D375" s="20"/>
      <c r="E375" s="62">
        <v>0</v>
      </c>
      <c r="F375" s="255">
        <v>0.255</v>
      </c>
      <c r="G375" s="8">
        <f t="shared" si="66"/>
        <v>0</v>
      </c>
      <c r="H375" s="8">
        <f t="shared" si="67"/>
        <v>0</v>
      </c>
      <c r="I375" s="8">
        <f t="shared" si="68"/>
        <v>0</v>
      </c>
      <c r="J375" s="8">
        <f t="shared" si="59"/>
        <v>0</v>
      </c>
      <c r="K375" s="8">
        <f t="shared" si="60"/>
        <v>0</v>
      </c>
      <c r="L375" s="8">
        <f t="shared" si="61"/>
        <v>0</v>
      </c>
      <c r="M375" s="14">
        <f t="shared" si="63"/>
        <v>0</v>
      </c>
      <c r="N375" s="45"/>
      <c r="O375" s="228" t="str">
        <f>IF(AND(E375&gt;0,N375&gt;0),IF(E375&gt;0,VLOOKUP(N375,Tilinumerot!$A$3:$C$54,3,FALSE),"Ei tilinroa"),"-")</f>
        <v>-</v>
      </c>
      <c r="P375" s="62"/>
      <c r="Q375" s="62"/>
      <c r="R375" s="62"/>
      <c r="S375" s="62"/>
      <c r="T375" s="62"/>
      <c r="U375" s="62"/>
      <c r="V375" s="62"/>
      <c r="W375" s="62"/>
      <c r="X375" s="62"/>
      <c r="Y375" s="62"/>
      <c r="Z375" s="63"/>
      <c r="AA375" s="63"/>
      <c r="AB375" s="15">
        <f t="shared" si="64"/>
        <v>0</v>
      </c>
      <c r="AC375" s="71">
        <f t="shared" si="65"/>
        <v>0</v>
      </c>
    </row>
    <row r="376" spans="1:29" ht="15.75" thickBot="1" x14ac:dyDescent="0.3">
      <c r="A376" s="225">
        <f t="shared" si="62"/>
        <v>372</v>
      </c>
      <c r="B376" s="18"/>
      <c r="C376" s="19"/>
      <c r="D376" s="20"/>
      <c r="E376" s="62">
        <v>0</v>
      </c>
      <c r="F376" s="255">
        <v>0.255</v>
      </c>
      <c r="G376" s="8">
        <f t="shared" si="66"/>
        <v>0</v>
      </c>
      <c r="H376" s="8">
        <f t="shared" si="67"/>
        <v>0</v>
      </c>
      <c r="I376" s="8">
        <f t="shared" si="68"/>
        <v>0</v>
      </c>
      <c r="J376" s="8">
        <f t="shared" si="59"/>
        <v>0</v>
      </c>
      <c r="K376" s="8">
        <f t="shared" si="60"/>
        <v>0</v>
      </c>
      <c r="L376" s="8">
        <f t="shared" si="61"/>
        <v>0</v>
      </c>
      <c r="M376" s="14">
        <f t="shared" si="63"/>
        <v>0</v>
      </c>
      <c r="N376" s="45"/>
      <c r="O376" s="228" t="str">
        <f>IF(AND(E376&gt;0,N376&gt;0),IF(E376&gt;0,VLOOKUP(N376,Tilinumerot!$A$3:$C$54,3,FALSE),"Ei tilinroa"),"-")</f>
        <v>-</v>
      </c>
      <c r="P376" s="62"/>
      <c r="Q376" s="62"/>
      <c r="R376" s="62"/>
      <c r="S376" s="62"/>
      <c r="T376" s="62"/>
      <c r="U376" s="62"/>
      <c r="V376" s="62"/>
      <c r="W376" s="62"/>
      <c r="X376" s="62"/>
      <c r="Y376" s="62"/>
      <c r="Z376" s="63"/>
      <c r="AA376" s="63"/>
      <c r="AB376" s="15">
        <f t="shared" si="64"/>
        <v>0</v>
      </c>
      <c r="AC376" s="71">
        <f t="shared" si="65"/>
        <v>0</v>
      </c>
    </row>
    <row r="377" spans="1:29" ht="15.75" thickBot="1" x14ac:dyDescent="0.3">
      <c r="A377" s="225">
        <f t="shared" si="62"/>
        <v>373</v>
      </c>
      <c r="B377" s="18"/>
      <c r="C377" s="19"/>
      <c r="D377" s="20"/>
      <c r="E377" s="62">
        <v>0</v>
      </c>
      <c r="F377" s="255">
        <v>0.255</v>
      </c>
      <c r="G377" s="8">
        <f t="shared" si="66"/>
        <v>0</v>
      </c>
      <c r="H377" s="8">
        <f t="shared" si="67"/>
        <v>0</v>
      </c>
      <c r="I377" s="8">
        <f t="shared" si="68"/>
        <v>0</v>
      </c>
      <c r="J377" s="8">
        <f t="shared" si="59"/>
        <v>0</v>
      </c>
      <c r="K377" s="8">
        <f t="shared" si="60"/>
        <v>0</v>
      </c>
      <c r="L377" s="8">
        <f t="shared" si="61"/>
        <v>0</v>
      </c>
      <c r="M377" s="14">
        <f t="shared" si="63"/>
        <v>0</v>
      </c>
      <c r="N377" s="45"/>
      <c r="O377" s="228" t="str">
        <f>IF(AND(E377&gt;0,N377&gt;0),IF(E377&gt;0,VLOOKUP(N377,Tilinumerot!$A$3:$C$54,3,FALSE),"Ei tilinroa"),"-")</f>
        <v>-</v>
      </c>
      <c r="P377" s="62"/>
      <c r="Q377" s="62"/>
      <c r="R377" s="62"/>
      <c r="S377" s="62"/>
      <c r="T377" s="62"/>
      <c r="U377" s="62"/>
      <c r="V377" s="62"/>
      <c r="W377" s="62"/>
      <c r="X377" s="62"/>
      <c r="Y377" s="62"/>
      <c r="Z377" s="63"/>
      <c r="AA377" s="63"/>
      <c r="AB377" s="15">
        <f t="shared" si="64"/>
        <v>0</v>
      </c>
      <c r="AC377" s="71">
        <f t="shared" si="65"/>
        <v>0</v>
      </c>
    </row>
    <row r="378" spans="1:29" ht="15.75" thickBot="1" x14ac:dyDescent="0.3">
      <c r="A378" s="225">
        <f t="shared" si="62"/>
        <v>374</v>
      </c>
      <c r="B378" s="18"/>
      <c r="C378" s="19"/>
      <c r="D378" s="20"/>
      <c r="E378" s="62">
        <v>0</v>
      </c>
      <c r="F378" s="255">
        <v>0.255</v>
      </c>
      <c r="G378" s="8">
        <f t="shared" si="66"/>
        <v>0</v>
      </c>
      <c r="H378" s="8">
        <f t="shared" si="67"/>
        <v>0</v>
      </c>
      <c r="I378" s="8">
        <f t="shared" si="68"/>
        <v>0</v>
      </c>
      <c r="J378" s="8">
        <f t="shared" si="59"/>
        <v>0</v>
      </c>
      <c r="K378" s="8">
        <f t="shared" si="60"/>
        <v>0</v>
      </c>
      <c r="L378" s="8">
        <f t="shared" si="61"/>
        <v>0</v>
      </c>
      <c r="M378" s="14">
        <f t="shared" si="63"/>
        <v>0</v>
      </c>
      <c r="N378" s="45"/>
      <c r="O378" s="228" t="str">
        <f>IF(AND(E378&gt;0,N378&gt;0),IF(E378&gt;0,VLOOKUP(N378,Tilinumerot!$A$3:$C$54,3,FALSE),"Ei tilinroa"),"-")</f>
        <v>-</v>
      </c>
      <c r="P378" s="62"/>
      <c r="Q378" s="62"/>
      <c r="R378" s="62"/>
      <c r="S378" s="62"/>
      <c r="T378" s="62"/>
      <c r="U378" s="62"/>
      <c r="V378" s="62"/>
      <c r="W378" s="62"/>
      <c r="X378" s="62"/>
      <c r="Y378" s="62"/>
      <c r="Z378" s="63"/>
      <c r="AA378" s="63"/>
      <c r="AB378" s="15">
        <f t="shared" si="64"/>
        <v>0</v>
      </c>
      <c r="AC378" s="71">
        <f t="shared" si="65"/>
        <v>0</v>
      </c>
    </row>
    <row r="379" spans="1:29" ht="15.75" thickBot="1" x14ac:dyDescent="0.3">
      <c r="A379" s="225">
        <f t="shared" si="62"/>
        <v>375</v>
      </c>
      <c r="B379" s="18"/>
      <c r="C379" s="19"/>
      <c r="D379" s="20"/>
      <c r="E379" s="62">
        <v>0</v>
      </c>
      <c r="F379" s="255">
        <v>0.255</v>
      </c>
      <c r="G379" s="8">
        <f t="shared" si="66"/>
        <v>0</v>
      </c>
      <c r="H379" s="8">
        <f t="shared" si="67"/>
        <v>0</v>
      </c>
      <c r="I379" s="8">
        <f t="shared" si="68"/>
        <v>0</v>
      </c>
      <c r="J379" s="8">
        <f t="shared" si="59"/>
        <v>0</v>
      </c>
      <c r="K379" s="8">
        <f t="shared" si="60"/>
        <v>0</v>
      </c>
      <c r="L379" s="8">
        <f t="shared" si="61"/>
        <v>0</v>
      </c>
      <c r="M379" s="14">
        <f t="shared" si="63"/>
        <v>0</v>
      </c>
      <c r="N379" s="45"/>
      <c r="O379" s="228" t="str">
        <f>IF(AND(E379&gt;0,N379&gt;0),IF(E379&gt;0,VLOOKUP(N379,Tilinumerot!$A$3:$C$54,3,FALSE),"Ei tilinroa"),"-")</f>
        <v>-</v>
      </c>
      <c r="P379" s="62"/>
      <c r="Q379" s="62"/>
      <c r="R379" s="62"/>
      <c r="S379" s="62"/>
      <c r="T379" s="62"/>
      <c r="U379" s="62"/>
      <c r="V379" s="62"/>
      <c r="W379" s="62"/>
      <c r="X379" s="62"/>
      <c r="Y379" s="62"/>
      <c r="Z379" s="63"/>
      <c r="AA379" s="63"/>
      <c r="AB379" s="15">
        <f t="shared" si="64"/>
        <v>0</v>
      </c>
      <c r="AC379" s="71">
        <f t="shared" si="65"/>
        <v>0</v>
      </c>
    </row>
    <row r="380" spans="1:29" ht="15.75" thickBot="1" x14ac:dyDescent="0.3">
      <c r="A380" s="225">
        <f t="shared" si="62"/>
        <v>376</v>
      </c>
      <c r="B380" s="18"/>
      <c r="C380" s="19"/>
      <c r="D380" s="20"/>
      <c r="E380" s="62">
        <v>0</v>
      </c>
      <c r="F380" s="255">
        <v>0.255</v>
      </c>
      <c r="G380" s="8">
        <f t="shared" si="66"/>
        <v>0</v>
      </c>
      <c r="H380" s="8">
        <f t="shared" si="67"/>
        <v>0</v>
      </c>
      <c r="I380" s="8">
        <f t="shared" si="68"/>
        <v>0</v>
      </c>
      <c r="J380" s="8">
        <f t="shared" si="59"/>
        <v>0</v>
      </c>
      <c r="K380" s="8">
        <f t="shared" si="60"/>
        <v>0</v>
      </c>
      <c r="L380" s="8">
        <f t="shared" si="61"/>
        <v>0</v>
      </c>
      <c r="M380" s="14">
        <f t="shared" si="63"/>
        <v>0</v>
      </c>
      <c r="N380" s="45"/>
      <c r="O380" s="228" t="str">
        <f>IF(AND(E380&gt;0,N380&gt;0),IF(E380&gt;0,VLOOKUP(N380,Tilinumerot!$A$3:$C$54,3,FALSE),"Ei tilinroa"),"-")</f>
        <v>-</v>
      </c>
      <c r="P380" s="62"/>
      <c r="Q380" s="62"/>
      <c r="R380" s="62"/>
      <c r="S380" s="62"/>
      <c r="T380" s="62"/>
      <c r="U380" s="62"/>
      <c r="V380" s="62"/>
      <c r="W380" s="62"/>
      <c r="X380" s="62"/>
      <c r="Y380" s="62"/>
      <c r="Z380" s="63"/>
      <c r="AA380" s="63"/>
      <c r="AB380" s="15">
        <f t="shared" si="64"/>
        <v>0</v>
      </c>
      <c r="AC380" s="71">
        <f t="shared" si="65"/>
        <v>0</v>
      </c>
    </row>
    <row r="381" spans="1:29" ht="15.75" thickBot="1" x14ac:dyDescent="0.3">
      <c r="A381" s="225">
        <f t="shared" si="62"/>
        <v>377</v>
      </c>
      <c r="B381" s="18"/>
      <c r="C381" s="19"/>
      <c r="D381" s="20"/>
      <c r="E381" s="62">
        <v>0</v>
      </c>
      <c r="F381" s="255">
        <v>0.255</v>
      </c>
      <c r="G381" s="8">
        <f t="shared" si="66"/>
        <v>0</v>
      </c>
      <c r="H381" s="8">
        <f t="shared" si="67"/>
        <v>0</v>
      </c>
      <c r="I381" s="8">
        <f t="shared" si="68"/>
        <v>0</v>
      </c>
      <c r="J381" s="8">
        <f t="shared" si="59"/>
        <v>0</v>
      </c>
      <c r="K381" s="8">
        <f t="shared" si="60"/>
        <v>0</v>
      </c>
      <c r="L381" s="8">
        <f t="shared" si="61"/>
        <v>0</v>
      </c>
      <c r="M381" s="14">
        <f t="shared" si="63"/>
        <v>0</v>
      </c>
      <c r="N381" s="45"/>
      <c r="O381" s="228" t="str">
        <f>IF(AND(E381&gt;0,N381&gt;0),IF(E381&gt;0,VLOOKUP(N381,Tilinumerot!$A$3:$C$54,3,FALSE),"Ei tilinroa"),"-")</f>
        <v>-</v>
      </c>
      <c r="P381" s="62"/>
      <c r="Q381" s="62"/>
      <c r="R381" s="62"/>
      <c r="S381" s="62"/>
      <c r="T381" s="62"/>
      <c r="U381" s="62"/>
      <c r="V381" s="62"/>
      <c r="W381" s="62"/>
      <c r="X381" s="62"/>
      <c r="Y381" s="62"/>
      <c r="Z381" s="63"/>
      <c r="AA381" s="63"/>
      <c r="AB381" s="15">
        <f t="shared" si="64"/>
        <v>0</v>
      </c>
      <c r="AC381" s="71">
        <f t="shared" si="65"/>
        <v>0</v>
      </c>
    </row>
    <row r="382" spans="1:29" ht="15.75" thickBot="1" x14ac:dyDescent="0.3">
      <c r="A382" s="225">
        <f t="shared" si="62"/>
        <v>378</v>
      </c>
      <c r="B382" s="18"/>
      <c r="C382" s="19"/>
      <c r="D382" s="20"/>
      <c r="E382" s="62">
        <v>0</v>
      </c>
      <c r="F382" s="255">
        <v>0.255</v>
      </c>
      <c r="G382" s="8">
        <f t="shared" si="66"/>
        <v>0</v>
      </c>
      <c r="H382" s="8">
        <f t="shared" si="67"/>
        <v>0</v>
      </c>
      <c r="I382" s="8">
        <f t="shared" si="68"/>
        <v>0</v>
      </c>
      <c r="J382" s="8">
        <f t="shared" si="59"/>
        <v>0</v>
      </c>
      <c r="K382" s="8">
        <f t="shared" si="60"/>
        <v>0</v>
      </c>
      <c r="L382" s="8">
        <f t="shared" si="61"/>
        <v>0</v>
      </c>
      <c r="M382" s="14">
        <f t="shared" ref="M382:M393" si="69">E382-(SUM(G382:L382))-SUM(P382:AA382)</f>
        <v>0</v>
      </c>
      <c r="N382" s="45"/>
      <c r="O382" s="228" t="str">
        <f>IF(AND(E382&gt;0,N382&gt;0),IF(E382&gt;0,VLOOKUP(N382,Tilinumerot!$A$3:$C$54,3,FALSE),"Ei tilinroa"),"-")</f>
        <v>-</v>
      </c>
      <c r="P382" s="62"/>
      <c r="Q382" s="62"/>
      <c r="R382" s="62"/>
      <c r="S382" s="62"/>
      <c r="T382" s="62"/>
      <c r="U382" s="62"/>
      <c r="V382" s="62"/>
      <c r="W382" s="62"/>
      <c r="X382" s="62"/>
      <c r="Y382" s="62"/>
      <c r="Z382" s="63"/>
      <c r="AA382" s="63"/>
      <c r="AB382" s="15">
        <f t="shared" ref="AB382:AB393" si="70">E382-SUM(G382:L382)</f>
        <v>0</v>
      </c>
      <c r="AC382" s="71">
        <f t="shared" ref="AC382:AC403" si="71">IF(N382&lt;&gt;"",SUM(P382:Y382),0)</f>
        <v>0</v>
      </c>
    </row>
    <row r="383" spans="1:29" ht="15.75" thickBot="1" x14ac:dyDescent="0.3">
      <c r="A383" s="225">
        <f t="shared" si="62"/>
        <v>379</v>
      </c>
      <c r="B383" s="18"/>
      <c r="C383" s="19"/>
      <c r="D383" s="20"/>
      <c r="E383" s="62">
        <v>0</v>
      </c>
      <c r="F383" s="255">
        <v>0.255</v>
      </c>
      <c r="G383" s="8">
        <f t="shared" si="66"/>
        <v>0</v>
      </c>
      <c r="H383" s="8">
        <f t="shared" si="67"/>
        <v>0</v>
      </c>
      <c r="I383" s="8">
        <f t="shared" si="68"/>
        <v>0</v>
      </c>
      <c r="J383" s="8">
        <f t="shared" si="59"/>
        <v>0</v>
      </c>
      <c r="K383" s="8">
        <f t="shared" si="60"/>
        <v>0</v>
      </c>
      <c r="L383" s="8">
        <f t="shared" si="61"/>
        <v>0</v>
      </c>
      <c r="M383" s="14">
        <f t="shared" si="69"/>
        <v>0</v>
      </c>
      <c r="N383" s="45"/>
      <c r="O383" s="228" t="str">
        <f>IF(AND(E383&gt;0,N383&gt;0),IF(E383&gt;0,VLOOKUP(N383,Tilinumerot!$A$3:$C$54,3,FALSE),"Ei tilinroa"),"-")</f>
        <v>-</v>
      </c>
      <c r="P383" s="62"/>
      <c r="Q383" s="62"/>
      <c r="R383" s="62"/>
      <c r="S383" s="62"/>
      <c r="T383" s="62"/>
      <c r="U383" s="62"/>
      <c r="V383" s="62"/>
      <c r="W383" s="62"/>
      <c r="X383" s="62"/>
      <c r="Y383" s="62"/>
      <c r="Z383" s="63"/>
      <c r="AA383" s="63"/>
      <c r="AB383" s="15">
        <f t="shared" si="70"/>
        <v>0</v>
      </c>
      <c r="AC383" s="71">
        <f t="shared" si="71"/>
        <v>0</v>
      </c>
    </row>
    <row r="384" spans="1:29" ht="15.75" thickBot="1" x14ac:dyDescent="0.3">
      <c r="A384" s="225">
        <f t="shared" si="62"/>
        <v>380</v>
      </c>
      <c r="B384" s="18"/>
      <c r="C384" s="19"/>
      <c r="D384" s="20"/>
      <c r="E384" s="62">
        <v>0</v>
      </c>
      <c r="F384" s="255">
        <v>0.255</v>
      </c>
      <c r="G384" s="8">
        <f t="shared" si="66"/>
        <v>0</v>
      </c>
      <c r="H384" s="8">
        <f t="shared" si="67"/>
        <v>0</v>
      </c>
      <c r="I384" s="8">
        <f t="shared" si="68"/>
        <v>0</v>
      </c>
      <c r="J384" s="8">
        <f t="shared" si="59"/>
        <v>0</v>
      </c>
      <c r="K384" s="8">
        <f t="shared" si="60"/>
        <v>0</v>
      </c>
      <c r="L384" s="8">
        <f t="shared" si="61"/>
        <v>0</v>
      </c>
      <c r="M384" s="14">
        <f t="shared" si="69"/>
        <v>0</v>
      </c>
      <c r="N384" s="45"/>
      <c r="O384" s="228" t="str">
        <f>IF(AND(E384&gt;0,N384&gt;0),IF(E384&gt;0,VLOOKUP(N384,Tilinumerot!$A$3:$C$54,3,FALSE),"Ei tilinroa"),"-")</f>
        <v>-</v>
      </c>
      <c r="P384" s="62"/>
      <c r="Q384" s="62"/>
      <c r="R384" s="62"/>
      <c r="S384" s="62"/>
      <c r="T384" s="62"/>
      <c r="U384" s="62"/>
      <c r="V384" s="62"/>
      <c r="W384" s="62"/>
      <c r="X384" s="62"/>
      <c r="Y384" s="62"/>
      <c r="Z384" s="63"/>
      <c r="AA384" s="63"/>
      <c r="AB384" s="15">
        <f t="shared" si="70"/>
        <v>0</v>
      </c>
      <c r="AC384" s="71">
        <f t="shared" si="71"/>
        <v>0</v>
      </c>
    </row>
    <row r="385" spans="1:29" ht="15.75" thickBot="1" x14ac:dyDescent="0.3">
      <c r="A385" s="225">
        <f t="shared" si="62"/>
        <v>381</v>
      </c>
      <c r="B385" s="18"/>
      <c r="C385" s="19"/>
      <c r="D385" s="20"/>
      <c r="E385" s="62">
        <v>0</v>
      </c>
      <c r="F385" s="255">
        <v>0.255</v>
      </c>
      <c r="G385" s="8">
        <f t="shared" si="66"/>
        <v>0</v>
      </c>
      <c r="H385" s="8">
        <f t="shared" si="67"/>
        <v>0</v>
      </c>
      <c r="I385" s="8">
        <f t="shared" si="68"/>
        <v>0</v>
      </c>
      <c r="J385" s="8">
        <f t="shared" si="59"/>
        <v>0</v>
      </c>
      <c r="K385" s="8">
        <f t="shared" si="60"/>
        <v>0</v>
      </c>
      <c r="L385" s="8">
        <f t="shared" si="61"/>
        <v>0</v>
      </c>
      <c r="M385" s="14">
        <f t="shared" si="69"/>
        <v>0</v>
      </c>
      <c r="N385" s="45"/>
      <c r="O385" s="228" t="str">
        <f>IF(AND(E385&gt;0,N385&gt;0),IF(E385&gt;0,VLOOKUP(N385,Tilinumerot!$A$3:$C$54,3,FALSE),"Ei tilinroa"),"-")</f>
        <v>-</v>
      </c>
      <c r="P385" s="62"/>
      <c r="Q385" s="62"/>
      <c r="R385" s="62"/>
      <c r="S385" s="62"/>
      <c r="T385" s="62"/>
      <c r="U385" s="62"/>
      <c r="V385" s="62"/>
      <c r="W385" s="62"/>
      <c r="X385" s="62"/>
      <c r="Y385" s="62"/>
      <c r="Z385" s="63"/>
      <c r="AA385" s="63"/>
      <c r="AB385" s="15">
        <f t="shared" si="70"/>
        <v>0</v>
      </c>
      <c r="AC385" s="71">
        <f t="shared" si="71"/>
        <v>0</v>
      </c>
    </row>
    <row r="386" spans="1:29" ht="15.75" thickBot="1" x14ac:dyDescent="0.3">
      <c r="A386" s="225">
        <f t="shared" si="62"/>
        <v>382</v>
      </c>
      <c r="B386" s="18"/>
      <c r="C386" s="19"/>
      <c r="D386" s="20"/>
      <c r="E386" s="62">
        <v>0</v>
      </c>
      <c r="F386" s="255">
        <v>0.255</v>
      </c>
      <c r="G386" s="8">
        <f t="shared" ref="G386:G398" si="72">IF(AND($E386&gt;0,$F386=$G$4),($E386-($E386/(100%+$G$4)/100%)),0)</f>
        <v>0</v>
      </c>
      <c r="H386" s="8">
        <f t="shared" ref="H386:H398" si="73">IF(AND($E386&gt;0,$F386=$H$4),($E386-($E386/(100%+$H$4)/100%)),0)</f>
        <v>0</v>
      </c>
      <c r="I386" s="8">
        <f t="shared" ref="I386:I398" si="74">IF(AND($E386&gt;0,$F386=$I$4),($E386-($E386/(100%+$I$4)/100%)),0)</f>
        <v>0</v>
      </c>
      <c r="J386" s="8">
        <f t="shared" si="59"/>
        <v>0</v>
      </c>
      <c r="K386" s="8">
        <f t="shared" si="60"/>
        <v>0</v>
      </c>
      <c r="L386" s="8">
        <f t="shared" si="61"/>
        <v>0</v>
      </c>
      <c r="M386" s="14">
        <f t="shared" si="69"/>
        <v>0</v>
      </c>
      <c r="N386" s="45"/>
      <c r="O386" s="228" t="str">
        <f>IF(AND(E386&gt;0,N386&gt;0),IF(E386&gt;0,VLOOKUP(N386,Tilinumerot!$A$3:$C$54,3,FALSE),"Ei tilinroa"),"-")</f>
        <v>-</v>
      </c>
      <c r="P386" s="62"/>
      <c r="Q386" s="62"/>
      <c r="R386" s="62"/>
      <c r="S386" s="62"/>
      <c r="T386" s="62"/>
      <c r="U386" s="62"/>
      <c r="V386" s="62"/>
      <c r="W386" s="62"/>
      <c r="X386" s="62"/>
      <c r="Y386" s="62"/>
      <c r="Z386" s="63"/>
      <c r="AA386" s="63"/>
      <c r="AB386" s="15">
        <f t="shared" si="70"/>
        <v>0</v>
      </c>
      <c r="AC386" s="71">
        <f t="shared" si="71"/>
        <v>0</v>
      </c>
    </row>
    <row r="387" spans="1:29" ht="15.75" thickBot="1" x14ac:dyDescent="0.3">
      <c r="A387" s="225">
        <f t="shared" si="62"/>
        <v>383</v>
      </c>
      <c r="B387" s="18"/>
      <c r="C387" s="19"/>
      <c r="D387" s="20"/>
      <c r="E387" s="62">
        <v>0</v>
      </c>
      <c r="F387" s="255">
        <v>0.255</v>
      </c>
      <c r="G387" s="8">
        <f t="shared" si="72"/>
        <v>0</v>
      </c>
      <c r="H387" s="8">
        <f t="shared" si="73"/>
        <v>0</v>
      </c>
      <c r="I387" s="8">
        <f t="shared" si="74"/>
        <v>0</v>
      </c>
      <c r="J387" s="8">
        <f t="shared" si="59"/>
        <v>0</v>
      </c>
      <c r="K387" s="8">
        <f t="shared" si="60"/>
        <v>0</v>
      </c>
      <c r="L387" s="8">
        <f t="shared" si="61"/>
        <v>0</v>
      </c>
      <c r="M387" s="14">
        <f t="shared" si="69"/>
        <v>0</v>
      </c>
      <c r="N387" s="45"/>
      <c r="O387" s="228" t="str">
        <f>IF(AND(E387&gt;0,N387&gt;0),IF(E387&gt;0,VLOOKUP(N387,Tilinumerot!$A$3:$C$54,3,FALSE),"Ei tilinroa"),"-")</f>
        <v>-</v>
      </c>
      <c r="P387" s="62"/>
      <c r="Q387" s="62"/>
      <c r="R387" s="62"/>
      <c r="S387" s="62"/>
      <c r="T387" s="62"/>
      <c r="U387" s="62"/>
      <c r="V387" s="62"/>
      <c r="W387" s="62"/>
      <c r="X387" s="62"/>
      <c r="Y387" s="62"/>
      <c r="Z387" s="63"/>
      <c r="AA387" s="63"/>
      <c r="AB387" s="15">
        <f t="shared" si="70"/>
        <v>0</v>
      </c>
      <c r="AC387" s="71">
        <f t="shared" si="71"/>
        <v>0</v>
      </c>
    </row>
    <row r="388" spans="1:29" ht="15.75" thickBot="1" x14ac:dyDescent="0.3">
      <c r="A388" s="225">
        <f t="shared" si="62"/>
        <v>384</v>
      </c>
      <c r="B388" s="18"/>
      <c r="C388" s="19"/>
      <c r="D388" s="20"/>
      <c r="E388" s="62">
        <v>0</v>
      </c>
      <c r="F388" s="255">
        <v>0.255</v>
      </c>
      <c r="G388" s="8">
        <f t="shared" si="72"/>
        <v>0</v>
      </c>
      <c r="H388" s="8">
        <f t="shared" si="73"/>
        <v>0</v>
      </c>
      <c r="I388" s="8">
        <f t="shared" si="74"/>
        <v>0</v>
      </c>
      <c r="J388" s="8">
        <f t="shared" si="59"/>
        <v>0</v>
      </c>
      <c r="K388" s="8">
        <f t="shared" si="60"/>
        <v>0</v>
      </c>
      <c r="L388" s="8">
        <f t="shared" si="61"/>
        <v>0</v>
      </c>
      <c r="M388" s="14">
        <f t="shared" si="69"/>
        <v>0</v>
      </c>
      <c r="N388" s="45"/>
      <c r="O388" s="228" t="str">
        <f>IF(AND(E388&gt;0,N388&gt;0),IF(E388&gt;0,VLOOKUP(N388,Tilinumerot!$A$3:$C$54,3,FALSE),"Ei tilinroa"),"-")</f>
        <v>-</v>
      </c>
      <c r="P388" s="62"/>
      <c r="Q388" s="62"/>
      <c r="R388" s="62"/>
      <c r="S388" s="62"/>
      <c r="T388" s="62"/>
      <c r="U388" s="62"/>
      <c r="V388" s="62"/>
      <c r="W388" s="62"/>
      <c r="X388" s="62"/>
      <c r="Y388" s="62"/>
      <c r="Z388" s="63"/>
      <c r="AA388" s="63"/>
      <c r="AB388" s="15">
        <f t="shared" si="70"/>
        <v>0</v>
      </c>
      <c r="AC388" s="71">
        <f t="shared" si="71"/>
        <v>0</v>
      </c>
    </row>
    <row r="389" spans="1:29" ht="15.75" thickBot="1" x14ac:dyDescent="0.3">
      <c r="A389" s="225">
        <f t="shared" si="62"/>
        <v>385</v>
      </c>
      <c r="B389" s="18"/>
      <c r="C389" s="19"/>
      <c r="D389" s="20"/>
      <c r="E389" s="62">
        <v>0</v>
      </c>
      <c r="F389" s="255">
        <v>0.255</v>
      </c>
      <c r="G389" s="8">
        <f t="shared" si="72"/>
        <v>0</v>
      </c>
      <c r="H389" s="8">
        <f t="shared" si="73"/>
        <v>0</v>
      </c>
      <c r="I389" s="8">
        <f t="shared" si="74"/>
        <v>0</v>
      </c>
      <c r="J389" s="8">
        <f t="shared" si="59"/>
        <v>0</v>
      </c>
      <c r="K389" s="8">
        <f t="shared" si="60"/>
        <v>0</v>
      </c>
      <c r="L389" s="8">
        <f t="shared" si="61"/>
        <v>0</v>
      </c>
      <c r="M389" s="14">
        <f t="shared" si="69"/>
        <v>0</v>
      </c>
      <c r="N389" s="45"/>
      <c r="O389" s="228" t="str">
        <f>IF(AND(E389&gt;0,N389&gt;0),IF(E389&gt;0,VLOOKUP(N389,Tilinumerot!$A$3:$C$54,3,FALSE),"Ei tilinroa"),"-")</f>
        <v>-</v>
      </c>
      <c r="P389" s="62"/>
      <c r="Q389" s="62"/>
      <c r="R389" s="62"/>
      <c r="S389" s="62"/>
      <c r="T389" s="62"/>
      <c r="U389" s="62"/>
      <c r="V389" s="62"/>
      <c r="W389" s="62"/>
      <c r="X389" s="62"/>
      <c r="Y389" s="62"/>
      <c r="Z389" s="63"/>
      <c r="AA389" s="63"/>
      <c r="AB389" s="15">
        <f t="shared" si="70"/>
        <v>0</v>
      </c>
      <c r="AC389" s="71">
        <f t="shared" si="71"/>
        <v>0</v>
      </c>
    </row>
    <row r="390" spans="1:29" ht="15.75" thickBot="1" x14ac:dyDescent="0.3">
      <c r="A390" s="225">
        <f t="shared" si="62"/>
        <v>386</v>
      </c>
      <c r="B390" s="18"/>
      <c r="C390" s="19"/>
      <c r="D390" s="20"/>
      <c r="E390" s="62">
        <v>0</v>
      </c>
      <c r="F390" s="255">
        <v>0.255</v>
      </c>
      <c r="G390" s="8">
        <f t="shared" si="72"/>
        <v>0</v>
      </c>
      <c r="H390" s="8">
        <f t="shared" si="73"/>
        <v>0</v>
      </c>
      <c r="I390" s="8">
        <f t="shared" si="74"/>
        <v>0</v>
      </c>
      <c r="J390" s="8">
        <f t="shared" ref="J390:J398" si="75">IF(AND($E390&gt;0,$F390=$J$4),($E390-($E390/(100%+$J$4)/100%)),0)</f>
        <v>0</v>
      </c>
      <c r="K390" s="8">
        <f t="shared" ref="K390:K398" si="76">IF(AND($E390&gt;0,$F390=$K$4),($E390-($E390/(100%+$K$4)/100%)),0)</f>
        <v>0</v>
      </c>
      <c r="L390" s="8">
        <f t="shared" ref="L390:L398" si="77">IF(AND($E390&gt;0,$F390=$L$4),($E390-($E390/(100%+$L$4)/100%)),0)</f>
        <v>0</v>
      </c>
      <c r="M390" s="14">
        <f t="shared" si="69"/>
        <v>0</v>
      </c>
      <c r="N390" s="45"/>
      <c r="O390" s="228" t="str">
        <f>IF(AND(E390&gt;0,N390&gt;0),IF(E390&gt;0,VLOOKUP(N390,Tilinumerot!$A$3:$C$54,3,FALSE),"Ei tilinroa"),"-")</f>
        <v>-</v>
      </c>
      <c r="P390" s="62"/>
      <c r="Q390" s="62"/>
      <c r="R390" s="62"/>
      <c r="S390" s="62"/>
      <c r="T390" s="62"/>
      <c r="U390" s="62"/>
      <c r="V390" s="62"/>
      <c r="W390" s="62"/>
      <c r="X390" s="62"/>
      <c r="Y390" s="62"/>
      <c r="Z390" s="63"/>
      <c r="AA390" s="63"/>
      <c r="AB390" s="15">
        <f t="shared" si="70"/>
        <v>0</v>
      </c>
      <c r="AC390" s="71">
        <f t="shared" si="71"/>
        <v>0</v>
      </c>
    </row>
    <row r="391" spans="1:29" ht="15.75" thickBot="1" x14ac:dyDescent="0.3">
      <c r="A391" s="225">
        <f t="shared" ref="A391:A404" si="78">A390+1</f>
        <v>387</v>
      </c>
      <c r="B391" s="18"/>
      <c r="C391" s="19"/>
      <c r="D391" s="20"/>
      <c r="E391" s="62">
        <v>0</v>
      </c>
      <c r="F391" s="255">
        <v>0.255</v>
      </c>
      <c r="G391" s="8">
        <f t="shared" si="72"/>
        <v>0</v>
      </c>
      <c r="H391" s="8">
        <f t="shared" si="73"/>
        <v>0</v>
      </c>
      <c r="I391" s="8">
        <f t="shared" si="74"/>
        <v>0</v>
      </c>
      <c r="J391" s="8">
        <f t="shared" si="75"/>
        <v>0</v>
      </c>
      <c r="K391" s="8">
        <f t="shared" si="76"/>
        <v>0</v>
      </c>
      <c r="L391" s="8">
        <f t="shared" si="77"/>
        <v>0</v>
      </c>
      <c r="M391" s="14">
        <f t="shared" si="69"/>
        <v>0</v>
      </c>
      <c r="N391" s="45"/>
      <c r="O391" s="228" t="str">
        <f>IF(AND(E391&gt;0,N391&gt;0),IF(E391&gt;0,VLOOKUP(N391,Tilinumerot!$A$3:$C$54,3,FALSE),"Ei tilinroa"),"-")</f>
        <v>-</v>
      </c>
      <c r="P391" s="62"/>
      <c r="Q391" s="62"/>
      <c r="R391" s="62"/>
      <c r="S391" s="62"/>
      <c r="T391" s="62"/>
      <c r="U391" s="62"/>
      <c r="V391" s="62"/>
      <c r="W391" s="62"/>
      <c r="X391" s="62"/>
      <c r="Y391" s="62"/>
      <c r="Z391" s="63"/>
      <c r="AA391" s="63"/>
      <c r="AB391" s="15">
        <f t="shared" si="70"/>
        <v>0</v>
      </c>
      <c r="AC391" s="71">
        <f t="shared" si="71"/>
        <v>0</v>
      </c>
    </row>
    <row r="392" spans="1:29" ht="15.75" thickBot="1" x14ac:dyDescent="0.3">
      <c r="A392" s="225">
        <f t="shared" si="78"/>
        <v>388</v>
      </c>
      <c r="B392" s="18"/>
      <c r="C392" s="19"/>
      <c r="D392" s="20"/>
      <c r="E392" s="62">
        <v>0</v>
      </c>
      <c r="F392" s="255">
        <v>0.255</v>
      </c>
      <c r="G392" s="8">
        <f t="shared" si="72"/>
        <v>0</v>
      </c>
      <c r="H392" s="8">
        <f t="shared" si="73"/>
        <v>0</v>
      </c>
      <c r="I392" s="8">
        <f t="shared" si="74"/>
        <v>0</v>
      </c>
      <c r="J392" s="8">
        <f t="shared" si="75"/>
        <v>0</v>
      </c>
      <c r="K392" s="8">
        <f t="shared" si="76"/>
        <v>0</v>
      </c>
      <c r="L392" s="8">
        <f t="shared" si="77"/>
        <v>0</v>
      </c>
      <c r="M392" s="14">
        <f t="shared" si="69"/>
        <v>0</v>
      </c>
      <c r="N392" s="45"/>
      <c r="O392" s="228" t="str">
        <f>IF(AND(E392&gt;0,N392&gt;0),IF(E392&gt;0,VLOOKUP(N392,Tilinumerot!$A$3:$C$54,3,FALSE),"Ei tilinroa"),"-")</f>
        <v>-</v>
      </c>
      <c r="P392" s="62"/>
      <c r="Q392" s="62"/>
      <c r="R392" s="62"/>
      <c r="S392" s="62"/>
      <c r="T392" s="62"/>
      <c r="U392" s="62"/>
      <c r="V392" s="62"/>
      <c r="W392" s="62"/>
      <c r="X392" s="62"/>
      <c r="Y392" s="62"/>
      <c r="Z392" s="63"/>
      <c r="AA392" s="63"/>
      <c r="AB392" s="15">
        <f t="shared" si="70"/>
        <v>0</v>
      </c>
      <c r="AC392" s="71">
        <f t="shared" si="71"/>
        <v>0</v>
      </c>
    </row>
    <row r="393" spans="1:29" ht="15.75" thickBot="1" x14ac:dyDescent="0.3">
      <c r="A393" s="225">
        <f t="shared" si="78"/>
        <v>389</v>
      </c>
      <c r="B393" s="18"/>
      <c r="C393" s="19"/>
      <c r="D393" s="20"/>
      <c r="E393" s="62">
        <v>0</v>
      </c>
      <c r="F393" s="255">
        <v>0.255</v>
      </c>
      <c r="G393" s="8">
        <f t="shared" si="72"/>
        <v>0</v>
      </c>
      <c r="H393" s="8">
        <f t="shared" si="73"/>
        <v>0</v>
      </c>
      <c r="I393" s="8">
        <f t="shared" si="74"/>
        <v>0</v>
      </c>
      <c r="J393" s="8">
        <f t="shared" si="75"/>
        <v>0</v>
      </c>
      <c r="K393" s="8">
        <f t="shared" si="76"/>
        <v>0</v>
      </c>
      <c r="L393" s="8">
        <f t="shared" si="77"/>
        <v>0</v>
      </c>
      <c r="M393" s="14">
        <f t="shared" si="69"/>
        <v>0</v>
      </c>
      <c r="N393" s="45"/>
      <c r="O393" s="228" t="str">
        <f>IF(AND(E393&gt;0,N393&gt;0),IF(E393&gt;0,VLOOKUP(N393,Tilinumerot!$A$3:$C$54,3,FALSE),"Ei tilinroa"),"-")</f>
        <v>-</v>
      </c>
      <c r="P393" s="62"/>
      <c r="Q393" s="62"/>
      <c r="R393" s="62"/>
      <c r="S393" s="62"/>
      <c r="T393" s="62"/>
      <c r="U393" s="62"/>
      <c r="V393" s="62"/>
      <c r="W393" s="62"/>
      <c r="X393" s="62"/>
      <c r="Y393" s="62"/>
      <c r="Z393" s="63"/>
      <c r="AA393" s="63"/>
      <c r="AB393" s="15">
        <f t="shared" si="70"/>
        <v>0</v>
      </c>
      <c r="AC393" s="71">
        <f t="shared" si="71"/>
        <v>0</v>
      </c>
    </row>
    <row r="394" spans="1:29" ht="15.75" thickBot="1" x14ac:dyDescent="0.3">
      <c r="A394" s="225">
        <f t="shared" si="78"/>
        <v>390</v>
      </c>
      <c r="B394" s="18"/>
      <c r="C394" s="19"/>
      <c r="D394" s="20"/>
      <c r="E394" s="62">
        <v>0</v>
      </c>
      <c r="F394" s="255">
        <v>0.255</v>
      </c>
      <c r="G394" s="8">
        <f t="shared" si="72"/>
        <v>0</v>
      </c>
      <c r="H394" s="8">
        <f t="shared" si="73"/>
        <v>0</v>
      </c>
      <c r="I394" s="8">
        <f t="shared" si="74"/>
        <v>0</v>
      </c>
      <c r="J394" s="8">
        <f t="shared" si="75"/>
        <v>0</v>
      </c>
      <c r="K394" s="8">
        <f t="shared" si="76"/>
        <v>0</v>
      </c>
      <c r="L394" s="8">
        <f t="shared" si="77"/>
        <v>0</v>
      </c>
      <c r="M394" s="14">
        <f t="shared" ref="M394:M404" si="79">E394-(SUM(G394:L394))-SUM(P394:AA394)</f>
        <v>0</v>
      </c>
      <c r="N394" s="45"/>
      <c r="O394" s="228" t="str">
        <f>IF(AND(E394&gt;0,N394&gt;0),IF(E394&gt;0,VLOOKUP(N394,Tilinumerot!$A$3:$C$54,3,FALSE),"Ei tilinroa"),"-")</f>
        <v>-</v>
      </c>
      <c r="P394" s="62"/>
      <c r="Q394" s="62"/>
      <c r="R394" s="62"/>
      <c r="S394" s="62"/>
      <c r="T394" s="62"/>
      <c r="U394" s="62"/>
      <c r="V394" s="62"/>
      <c r="W394" s="62"/>
      <c r="X394" s="62"/>
      <c r="Y394" s="62"/>
      <c r="Z394" s="63"/>
      <c r="AA394" s="63"/>
      <c r="AB394" s="15">
        <f t="shared" ref="AB394:AB404" si="80">E394-SUM(G394:L394)</f>
        <v>0</v>
      </c>
      <c r="AC394" s="71">
        <f t="shared" si="71"/>
        <v>0</v>
      </c>
    </row>
    <row r="395" spans="1:29" ht="15.75" thickBot="1" x14ac:dyDescent="0.3">
      <c r="A395" s="225">
        <f t="shared" si="78"/>
        <v>391</v>
      </c>
      <c r="B395" s="18"/>
      <c r="C395" s="19"/>
      <c r="D395" s="20"/>
      <c r="E395" s="62">
        <v>0</v>
      </c>
      <c r="F395" s="255">
        <v>0.255</v>
      </c>
      <c r="G395" s="8">
        <f t="shared" si="72"/>
        <v>0</v>
      </c>
      <c r="H395" s="8">
        <f t="shared" si="73"/>
        <v>0</v>
      </c>
      <c r="I395" s="8">
        <f t="shared" si="74"/>
        <v>0</v>
      </c>
      <c r="J395" s="8">
        <f t="shared" si="75"/>
        <v>0</v>
      </c>
      <c r="K395" s="8">
        <f t="shared" si="76"/>
        <v>0</v>
      </c>
      <c r="L395" s="8">
        <f t="shared" si="77"/>
        <v>0</v>
      </c>
      <c r="M395" s="14">
        <f t="shared" si="79"/>
        <v>0</v>
      </c>
      <c r="N395" s="45"/>
      <c r="O395" s="228" t="str">
        <f>IF(AND(E395&gt;0,N395&gt;0),IF(E395&gt;0,VLOOKUP(N395,Tilinumerot!$A$3:$C$54,3,FALSE),"Ei tilinroa"),"-")</f>
        <v>-</v>
      </c>
      <c r="P395" s="62"/>
      <c r="Q395" s="62"/>
      <c r="R395" s="62"/>
      <c r="S395" s="62"/>
      <c r="T395" s="62"/>
      <c r="U395" s="62"/>
      <c r="V395" s="62"/>
      <c r="W395" s="62"/>
      <c r="X395" s="62"/>
      <c r="Y395" s="62"/>
      <c r="Z395" s="63"/>
      <c r="AA395" s="63"/>
      <c r="AB395" s="15">
        <f t="shared" ref="AB395:AB401" si="81">E395-SUM(G395:L395)</f>
        <v>0</v>
      </c>
      <c r="AC395" s="71">
        <f t="shared" ref="AC395:AC401" si="82">IF(N395&lt;&gt;"",SUM(P395:Y395),0)</f>
        <v>0</v>
      </c>
    </row>
    <row r="396" spans="1:29" ht="15.75" thickBot="1" x14ac:dyDescent="0.3">
      <c r="A396" s="225">
        <f t="shared" si="78"/>
        <v>392</v>
      </c>
      <c r="B396" s="18"/>
      <c r="C396" s="19"/>
      <c r="D396" s="20"/>
      <c r="E396" s="62">
        <v>0</v>
      </c>
      <c r="F396" s="255">
        <v>0.255</v>
      </c>
      <c r="G396" s="8">
        <f t="shared" si="72"/>
        <v>0</v>
      </c>
      <c r="H396" s="8">
        <f t="shared" si="73"/>
        <v>0</v>
      </c>
      <c r="I396" s="8">
        <f t="shared" si="74"/>
        <v>0</v>
      </c>
      <c r="J396" s="8">
        <f t="shared" si="75"/>
        <v>0</v>
      </c>
      <c r="K396" s="8">
        <f t="shared" si="76"/>
        <v>0</v>
      </c>
      <c r="L396" s="8">
        <f t="shared" si="77"/>
        <v>0</v>
      </c>
      <c r="M396" s="14">
        <f t="shared" si="79"/>
        <v>0</v>
      </c>
      <c r="N396" s="45"/>
      <c r="O396" s="228" t="str">
        <f>IF(AND(E396&gt;0,N396&gt;0),IF(E396&gt;0,VLOOKUP(N396,Tilinumerot!$A$3:$C$54,3,FALSE),"Ei tilinroa"),"-")</f>
        <v>-</v>
      </c>
      <c r="P396" s="62"/>
      <c r="Q396" s="62"/>
      <c r="R396" s="62"/>
      <c r="S396" s="62"/>
      <c r="T396" s="62"/>
      <c r="U396" s="62"/>
      <c r="V396" s="62"/>
      <c r="W396" s="62"/>
      <c r="X396" s="62"/>
      <c r="Y396" s="62"/>
      <c r="Z396" s="63"/>
      <c r="AA396" s="63"/>
      <c r="AB396" s="15">
        <f t="shared" si="81"/>
        <v>0</v>
      </c>
      <c r="AC396" s="71">
        <f t="shared" si="82"/>
        <v>0</v>
      </c>
    </row>
    <row r="397" spans="1:29" ht="15.75" thickBot="1" x14ac:dyDescent="0.3">
      <c r="A397" s="225">
        <f t="shared" si="78"/>
        <v>393</v>
      </c>
      <c r="B397" s="18"/>
      <c r="C397" s="19"/>
      <c r="D397" s="20"/>
      <c r="E397" s="62">
        <v>0</v>
      </c>
      <c r="F397" s="255">
        <v>0.255</v>
      </c>
      <c r="G397" s="8">
        <f t="shared" si="72"/>
        <v>0</v>
      </c>
      <c r="H397" s="8">
        <f t="shared" si="73"/>
        <v>0</v>
      </c>
      <c r="I397" s="8">
        <f t="shared" si="74"/>
        <v>0</v>
      </c>
      <c r="J397" s="8">
        <f t="shared" si="75"/>
        <v>0</v>
      </c>
      <c r="K397" s="8">
        <f t="shared" si="76"/>
        <v>0</v>
      </c>
      <c r="L397" s="8">
        <f t="shared" si="77"/>
        <v>0</v>
      </c>
      <c r="M397" s="14">
        <f t="shared" si="79"/>
        <v>0</v>
      </c>
      <c r="N397" s="45"/>
      <c r="O397" s="228" t="str">
        <f>IF(AND(E397&gt;0,N397&gt;0),IF(E397&gt;0,VLOOKUP(N397,Tilinumerot!$A$3:$C$54,3,FALSE),"Ei tilinroa"),"-")</f>
        <v>-</v>
      </c>
      <c r="P397" s="62"/>
      <c r="Q397" s="62"/>
      <c r="R397" s="62"/>
      <c r="S397" s="62"/>
      <c r="T397" s="62"/>
      <c r="U397" s="62"/>
      <c r="V397" s="62"/>
      <c r="W397" s="62"/>
      <c r="X397" s="62"/>
      <c r="Y397" s="62"/>
      <c r="Z397" s="63"/>
      <c r="AA397" s="63"/>
      <c r="AB397" s="15">
        <f t="shared" si="81"/>
        <v>0</v>
      </c>
      <c r="AC397" s="71">
        <f t="shared" si="82"/>
        <v>0</v>
      </c>
    </row>
    <row r="398" spans="1:29" ht="15.75" thickBot="1" x14ac:dyDescent="0.3">
      <c r="A398" s="225">
        <f t="shared" si="78"/>
        <v>394</v>
      </c>
      <c r="B398" s="18"/>
      <c r="C398" s="19"/>
      <c r="D398" s="20"/>
      <c r="E398" s="62">
        <v>0</v>
      </c>
      <c r="F398" s="255">
        <v>0.255</v>
      </c>
      <c r="G398" s="8">
        <f t="shared" si="72"/>
        <v>0</v>
      </c>
      <c r="H398" s="8">
        <f t="shared" si="73"/>
        <v>0</v>
      </c>
      <c r="I398" s="8">
        <f t="shared" si="74"/>
        <v>0</v>
      </c>
      <c r="J398" s="8">
        <f t="shared" si="75"/>
        <v>0</v>
      </c>
      <c r="K398" s="8">
        <f t="shared" si="76"/>
        <v>0</v>
      </c>
      <c r="L398" s="8">
        <f t="shared" si="77"/>
        <v>0</v>
      </c>
      <c r="M398" s="14">
        <f t="shared" si="79"/>
        <v>0</v>
      </c>
      <c r="N398" s="45"/>
      <c r="O398" s="228" t="str">
        <f>IF(AND(E398&gt;0,N398&gt;0),IF(E398&gt;0,VLOOKUP(N398,Tilinumerot!$A$3:$C$54,3,FALSE),"Ei tilinroa"),"-")</f>
        <v>-</v>
      </c>
      <c r="P398" s="62"/>
      <c r="Q398" s="62"/>
      <c r="R398" s="62"/>
      <c r="S398" s="62"/>
      <c r="T398" s="62"/>
      <c r="U398" s="62"/>
      <c r="V398" s="62"/>
      <c r="W398" s="62"/>
      <c r="X398" s="62"/>
      <c r="Y398" s="62"/>
      <c r="Z398" s="63"/>
      <c r="AA398" s="63"/>
      <c r="AB398" s="15">
        <f t="shared" si="81"/>
        <v>0</v>
      </c>
      <c r="AC398" s="71">
        <f t="shared" si="82"/>
        <v>0</v>
      </c>
    </row>
    <row r="399" spans="1:29" ht="15.75" thickBot="1" x14ac:dyDescent="0.3">
      <c r="A399" s="225">
        <f t="shared" si="78"/>
        <v>395</v>
      </c>
      <c r="B399" s="18"/>
      <c r="C399" s="19"/>
      <c r="D399" s="20"/>
      <c r="E399" s="62">
        <v>0</v>
      </c>
      <c r="F399" s="255">
        <v>0.255</v>
      </c>
      <c r="G399" s="8">
        <f t="shared" ref="G399:G401" si="83">IF(AND($E399&gt;0,$F399=$G$4),($E399-($E399/(100%+$G$4)/100%)),0)</f>
        <v>0</v>
      </c>
      <c r="H399" s="8">
        <f t="shared" ref="H399:H401" si="84">IF(AND($E399&gt;0,$F399=$H$4),($E399-($E399/(100%+$H$4)/100%)),0)</f>
        <v>0</v>
      </c>
      <c r="I399" s="8">
        <f t="shared" ref="I399:I401" si="85">IF(AND($E399&gt;0,$F399=$I$4),($E399-($E399/(100%+$I$4)/100%)),0)</f>
        <v>0</v>
      </c>
      <c r="J399" s="8">
        <f t="shared" ref="J399:J401" si="86">IF(AND($E399&gt;0,$F399=$J$4),($E399-($E399/(100%+$J$4)/100%)),0)</f>
        <v>0</v>
      </c>
      <c r="K399" s="8">
        <f t="shared" ref="K399:K401" si="87">IF(AND($E399&gt;0,$F399=$K$4),($E399-($E399/(100%+$K$4)/100%)),0)</f>
        <v>0</v>
      </c>
      <c r="L399" s="8">
        <f t="shared" ref="L399:L401" si="88">IF(AND($E399&gt;0,$F399=$L$4),($E399-($E399/(100%+$L$4)/100%)),0)</f>
        <v>0</v>
      </c>
      <c r="M399" s="14">
        <f t="shared" ref="M399:M401" si="89">E399-(SUM(G399:L399))-SUM(P399:AA399)</f>
        <v>0</v>
      </c>
      <c r="N399" s="45"/>
      <c r="O399" s="228" t="str">
        <f>IF(AND(E399&gt;0,N399&gt;0),IF(E399&gt;0,VLOOKUP(N399,Tilinumerot!$A$3:$C$54,3,FALSE),"Ei tilinroa"),"-")</f>
        <v>-</v>
      </c>
      <c r="P399" s="62"/>
      <c r="Q399" s="62"/>
      <c r="R399" s="62"/>
      <c r="S399" s="62"/>
      <c r="T399" s="62"/>
      <c r="U399" s="62"/>
      <c r="V399" s="62"/>
      <c r="W399" s="62"/>
      <c r="X399" s="62"/>
      <c r="Y399" s="62"/>
      <c r="Z399" s="63"/>
      <c r="AA399" s="63"/>
      <c r="AB399" s="15">
        <f t="shared" si="81"/>
        <v>0</v>
      </c>
      <c r="AC399" s="71">
        <f t="shared" si="82"/>
        <v>0</v>
      </c>
    </row>
    <row r="400" spans="1:29" ht="15.75" thickBot="1" x14ac:dyDescent="0.3">
      <c r="A400" s="225">
        <f t="shared" si="78"/>
        <v>396</v>
      </c>
      <c r="B400" s="18"/>
      <c r="C400" s="19"/>
      <c r="D400" s="20"/>
      <c r="E400" s="62">
        <v>0</v>
      </c>
      <c r="F400" s="255">
        <v>0.255</v>
      </c>
      <c r="G400" s="8">
        <f t="shared" si="83"/>
        <v>0</v>
      </c>
      <c r="H400" s="8">
        <f t="shared" si="84"/>
        <v>0</v>
      </c>
      <c r="I400" s="8">
        <f t="shared" si="85"/>
        <v>0</v>
      </c>
      <c r="J400" s="8">
        <f t="shared" si="86"/>
        <v>0</v>
      </c>
      <c r="K400" s="8">
        <f t="shared" si="87"/>
        <v>0</v>
      </c>
      <c r="L400" s="8">
        <f t="shared" si="88"/>
        <v>0</v>
      </c>
      <c r="M400" s="14">
        <f t="shared" si="89"/>
        <v>0</v>
      </c>
      <c r="N400" s="45"/>
      <c r="O400" s="228" t="str">
        <f>IF(AND(E400&gt;0,N400&gt;0),IF(E400&gt;0,VLOOKUP(N400,Tilinumerot!$A$3:$C$54,3,FALSE),"Ei tilinroa"),"-")</f>
        <v>-</v>
      </c>
      <c r="P400" s="62"/>
      <c r="Q400" s="62"/>
      <c r="R400" s="62"/>
      <c r="S400" s="62"/>
      <c r="T400" s="62"/>
      <c r="U400" s="62"/>
      <c r="V400" s="62"/>
      <c r="W400" s="62"/>
      <c r="X400" s="62"/>
      <c r="Y400" s="62"/>
      <c r="Z400" s="63"/>
      <c r="AA400" s="63"/>
      <c r="AB400" s="15">
        <f t="shared" si="81"/>
        <v>0</v>
      </c>
      <c r="AC400" s="71">
        <f t="shared" si="82"/>
        <v>0</v>
      </c>
    </row>
    <row r="401" spans="1:30" ht="15.75" thickBot="1" x14ac:dyDescent="0.3">
      <c r="A401" s="225">
        <f t="shared" si="78"/>
        <v>397</v>
      </c>
      <c r="B401" s="18"/>
      <c r="C401" s="19"/>
      <c r="D401" s="20"/>
      <c r="E401" s="62">
        <v>0</v>
      </c>
      <c r="F401" s="255">
        <v>0.255</v>
      </c>
      <c r="G401" s="8">
        <f t="shared" si="83"/>
        <v>0</v>
      </c>
      <c r="H401" s="8">
        <f t="shared" si="84"/>
        <v>0</v>
      </c>
      <c r="I401" s="8">
        <f t="shared" si="85"/>
        <v>0</v>
      </c>
      <c r="J401" s="8">
        <f t="shared" si="86"/>
        <v>0</v>
      </c>
      <c r="K401" s="8">
        <f t="shared" si="87"/>
        <v>0</v>
      </c>
      <c r="L401" s="8">
        <f t="shared" si="88"/>
        <v>0</v>
      </c>
      <c r="M401" s="14">
        <f t="shared" si="89"/>
        <v>0</v>
      </c>
      <c r="N401" s="45"/>
      <c r="O401" s="228" t="str">
        <f>IF(AND(E401&gt;0,N401&gt;0),IF(E401&gt;0,VLOOKUP(N401,Tilinumerot!$A$3:$C$54,3,FALSE),"Ei tilinroa"),"-")</f>
        <v>-</v>
      </c>
      <c r="P401" s="62"/>
      <c r="Q401" s="62"/>
      <c r="R401" s="62"/>
      <c r="S401" s="62"/>
      <c r="T401" s="62"/>
      <c r="U401" s="62"/>
      <c r="V401" s="62"/>
      <c r="W401" s="62"/>
      <c r="X401" s="62"/>
      <c r="Y401" s="62"/>
      <c r="Z401" s="63"/>
      <c r="AA401" s="63"/>
      <c r="AB401" s="15">
        <f t="shared" si="81"/>
        <v>0</v>
      </c>
      <c r="AC401" s="71">
        <f t="shared" si="82"/>
        <v>0</v>
      </c>
    </row>
    <row r="402" spans="1:30" ht="15.75" thickBot="1" x14ac:dyDescent="0.3">
      <c r="A402" s="225">
        <f t="shared" si="78"/>
        <v>398</v>
      </c>
      <c r="B402" s="18"/>
      <c r="C402" s="19"/>
      <c r="D402" s="20"/>
      <c r="E402" s="62">
        <v>0</v>
      </c>
      <c r="F402" s="255">
        <v>0.255</v>
      </c>
      <c r="G402" s="8">
        <f>IF(AND($E402&gt;0,$F402=$G$4),($E402-($E402/(100%+$G$4)/100%)),0)</f>
        <v>0</v>
      </c>
      <c r="H402" s="8">
        <f>IF(AND($E402&gt;0,$F402=$H$4),($E402-($E402/(100%+$H$4)/100%)),0)</f>
        <v>0</v>
      </c>
      <c r="I402" s="8">
        <f>IF(AND($E402&gt;0,$F402=$I$4),($E402-($E402/(100%+$I$4)/100%)),0)</f>
        <v>0</v>
      </c>
      <c r="J402" s="8">
        <f>IF(AND($E402&gt;0,$F402=$J$4),($E402-($E402/(100%+$J$4)/100%)),0)</f>
        <v>0</v>
      </c>
      <c r="K402" s="8">
        <f>IF(AND($E402&gt;0,$F402=$K$4),($E402-($E402/(100%+$K$4)/100%)),0)</f>
        <v>0</v>
      </c>
      <c r="L402" s="8">
        <f>IF(AND($E402&gt;0,$F402=$L$4),($E402-($E402/(100%+$L$4)/100%)),0)</f>
        <v>0</v>
      </c>
      <c r="M402" s="14">
        <f t="shared" si="79"/>
        <v>0</v>
      </c>
      <c r="N402" s="45">
        <v>3010</v>
      </c>
      <c r="O402" s="228" t="str">
        <f>IF(AND(E402&gt;0,N402&gt;0),IF(E402&gt;0,VLOOKUP(N402,Tilinumerot!$A$3:$C$54,3,FALSE),"Ei tilinroa"),"-")</f>
        <v>-</v>
      </c>
      <c r="P402" s="62"/>
      <c r="Q402" s="62"/>
      <c r="R402" s="62"/>
      <c r="S402" s="62"/>
      <c r="T402" s="62"/>
      <c r="U402" s="62"/>
      <c r="V402" s="62"/>
      <c r="W402" s="62"/>
      <c r="X402" s="62"/>
      <c r="Y402" s="62"/>
      <c r="Z402" s="63"/>
      <c r="AA402" s="63"/>
      <c r="AB402" s="15">
        <f t="shared" si="80"/>
        <v>0</v>
      </c>
      <c r="AC402" s="71">
        <f t="shared" si="71"/>
        <v>0</v>
      </c>
    </row>
    <row r="403" spans="1:30" ht="15.75" thickBot="1" x14ac:dyDescent="0.3">
      <c r="A403" s="225">
        <f t="shared" si="78"/>
        <v>399</v>
      </c>
      <c r="B403" s="18"/>
      <c r="C403" s="19"/>
      <c r="D403" s="20"/>
      <c r="E403" s="62">
        <v>0</v>
      </c>
      <c r="F403" s="255">
        <v>0.255</v>
      </c>
      <c r="G403" s="8">
        <f>IF(AND($E403&gt;0,$F403=$G$4),($E403-($E403/(100%+$G$4)/100%)),0)</f>
        <v>0</v>
      </c>
      <c r="H403" s="8">
        <f>IF(AND($E403&gt;0,$F403=$H$4),($E403-($E403/(100%+$H$4)/100%)),0)</f>
        <v>0</v>
      </c>
      <c r="I403" s="8">
        <f>IF(AND($E403&gt;0,$F403=$I$4),($E403-($E403/(100%+$I$4)/100%)),0)</f>
        <v>0</v>
      </c>
      <c r="J403" s="8">
        <f>IF(AND($E403&gt;0,$F403=$J$4),($E403-($E403/(100%+$J$4)/100%)),0)</f>
        <v>0</v>
      </c>
      <c r="K403" s="8">
        <f>IF(AND($E403&gt;0,$F403=$K$4),($E403-($E403/(100%+$K$4)/100%)),0)</f>
        <v>0</v>
      </c>
      <c r="L403" s="8">
        <f>IF(AND($E403&gt;0,$F403=$L$4),($E403-($E403/(100%+$L$4)/100%)),0)</f>
        <v>0</v>
      </c>
      <c r="M403" s="14">
        <f t="shared" si="79"/>
        <v>0</v>
      </c>
      <c r="N403" s="45">
        <v>3010</v>
      </c>
      <c r="O403" s="228" t="str">
        <f>IF(AND(E403&gt;0,N403&gt;0),IF(E403&gt;0,VLOOKUP(N403,Tilinumerot!$A$3:$C$54,3,FALSE),"Ei tilinroa"),"-")</f>
        <v>-</v>
      </c>
      <c r="P403" s="62"/>
      <c r="Q403" s="62">
        <v>0</v>
      </c>
      <c r="R403" s="62"/>
      <c r="S403" s="62"/>
      <c r="T403" s="62"/>
      <c r="U403" s="62"/>
      <c r="V403" s="62"/>
      <c r="W403" s="62"/>
      <c r="X403" s="62"/>
      <c r="Y403" s="62"/>
      <c r="Z403" s="63"/>
      <c r="AA403" s="63"/>
      <c r="AB403" s="15">
        <f t="shared" si="80"/>
        <v>0</v>
      </c>
      <c r="AC403" s="71">
        <f t="shared" si="71"/>
        <v>0</v>
      </c>
      <c r="AD403" t="str">
        <f t="shared" si="31"/>
        <v/>
      </c>
    </row>
    <row r="404" spans="1:30" ht="15.75" thickBot="1" x14ac:dyDescent="0.3">
      <c r="A404" s="225">
        <f t="shared" si="78"/>
        <v>400</v>
      </c>
      <c r="B404" s="18"/>
      <c r="C404" s="19"/>
      <c r="D404" s="20"/>
      <c r="E404" s="62">
        <v>0</v>
      </c>
      <c r="F404" s="255">
        <v>0.255</v>
      </c>
      <c r="G404" s="8">
        <f>IF(AND($E404&gt;0,$F404=$G$4),($E404-($E404/(100%+$G$4)/100%)),0)</f>
        <v>0</v>
      </c>
      <c r="H404" s="8">
        <f>IF(AND($E404&gt;0,$F404=$H$4),($E404-($E404/(100%+$H$4)/100%)),0)</f>
        <v>0</v>
      </c>
      <c r="I404" s="8">
        <f>IF(AND($E404&gt;0,$F404=$I$4),($E404-($E404/(100%+$I$4)/100%)),0)</f>
        <v>0</v>
      </c>
      <c r="J404" s="8">
        <f>IF(AND($E404&gt;0,$F404=$J$4),($E404-($E404/(100%+$J$4)/100%)),0)</f>
        <v>0</v>
      </c>
      <c r="K404" s="8">
        <f>IF(AND($E404&gt;0,$F404=$K$4),($E404-($E404/(100%+$K$4)/100%)),0)</f>
        <v>0</v>
      </c>
      <c r="L404" s="8">
        <f>IF(AND($E404&gt;0,$F404=$L$4),($E404-($E404/(100%+$L$4)/100%)),0)</f>
        <v>0</v>
      </c>
      <c r="M404" s="14">
        <f t="shared" si="79"/>
        <v>0</v>
      </c>
      <c r="N404" s="45">
        <v>3520</v>
      </c>
      <c r="O404" s="228" t="str">
        <f>IF(AND(E404&gt;0,N404&gt;0),IF(E404&gt;0,VLOOKUP(N404,Tilinumerot!$A$3:$C$54,3,FALSE),"Ei tilinroa"),"-")</f>
        <v>-</v>
      </c>
      <c r="P404" s="62"/>
      <c r="Q404" s="62"/>
      <c r="R404" s="62"/>
      <c r="S404" s="62"/>
      <c r="T404" s="62"/>
      <c r="U404" s="62"/>
      <c r="V404" s="62"/>
      <c r="W404" s="62"/>
      <c r="X404" s="62"/>
      <c r="Y404" s="62"/>
      <c r="Z404" s="63"/>
      <c r="AA404" s="63"/>
      <c r="AB404" s="15">
        <f t="shared" si="80"/>
        <v>0</v>
      </c>
      <c r="AC404" s="71">
        <f>IF(N404&lt;&gt;"",SUM(P404:Y404),0)</f>
        <v>0</v>
      </c>
      <c r="AD404" t="str">
        <f t="shared" si="31"/>
        <v/>
      </c>
    </row>
    <row r="405" spans="1:30" x14ac:dyDescent="0.25">
      <c r="B405" s="10">
        <f>MAX(B5:B404,Menot!B5:B404)</f>
        <v>1</v>
      </c>
      <c r="C405" s="3"/>
      <c r="D405" s="4"/>
      <c r="E405" s="23">
        <f t="shared" ref="E405:AA405" si="90">SUM(E5:E404)</f>
        <v>0</v>
      </c>
      <c r="F405" s="23"/>
      <c r="G405" s="23">
        <f t="shared" si="90"/>
        <v>0</v>
      </c>
      <c r="H405" s="23">
        <f t="shared" si="90"/>
        <v>0</v>
      </c>
      <c r="I405" s="23">
        <f t="shared" si="90"/>
        <v>0</v>
      </c>
      <c r="J405" s="23">
        <f t="shared" si="90"/>
        <v>0</v>
      </c>
      <c r="K405" s="23">
        <f t="shared" si="90"/>
        <v>0</v>
      </c>
      <c r="L405" s="23">
        <f t="shared" si="90"/>
        <v>0</v>
      </c>
      <c r="M405" s="23"/>
      <c r="N405" s="23"/>
      <c r="O405" s="23"/>
      <c r="P405" s="23">
        <f t="shared" si="90"/>
        <v>0</v>
      </c>
      <c r="Q405" s="23">
        <f t="shared" si="90"/>
        <v>0</v>
      </c>
      <c r="R405" s="23">
        <f t="shared" si="90"/>
        <v>0</v>
      </c>
      <c r="S405" s="23">
        <f t="shared" si="90"/>
        <v>0</v>
      </c>
      <c r="T405" s="23">
        <f t="shared" si="90"/>
        <v>0</v>
      </c>
      <c r="U405" s="23">
        <f t="shared" si="90"/>
        <v>0</v>
      </c>
      <c r="V405" s="23">
        <f t="shared" si="90"/>
        <v>0</v>
      </c>
      <c r="W405" s="23">
        <f t="shared" si="90"/>
        <v>0</v>
      </c>
      <c r="X405" s="23">
        <f t="shared" si="90"/>
        <v>0</v>
      </c>
      <c r="Y405" s="23">
        <f t="shared" si="90"/>
        <v>0</v>
      </c>
      <c r="Z405" s="23">
        <f t="shared" si="90"/>
        <v>0</v>
      </c>
      <c r="AA405" s="23">
        <f t="shared" si="90"/>
        <v>0</v>
      </c>
    </row>
    <row r="406" spans="1:30" x14ac:dyDescent="0.25">
      <c r="B406" s="48">
        <f>MAX(B5:B404)</f>
        <v>1</v>
      </c>
      <c r="D406" t="s">
        <v>16</v>
      </c>
      <c r="E406" s="35">
        <f>E405</f>
        <v>0</v>
      </c>
      <c r="F406" s="61">
        <f>E406-G406</f>
        <v>0</v>
      </c>
      <c r="G406" s="114">
        <f>SUM(G405:AA405)</f>
        <v>0</v>
      </c>
    </row>
    <row r="407" spans="1:30" x14ac:dyDescent="0.25">
      <c r="E407" s="265" t="str">
        <f>IF(AND(F406&lt;1,F406&gt;-1),"Summat täsmää, kirjaukset ok","Kirjauksessa eroa, tarkasta kirjaukset")</f>
        <v>Summat täsmää, kirjaukset ok</v>
      </c>
      <c r="F407" s="265"/>
      <c r="G407" s="265"/>
    </row>
    <row r="408" spans="1:30" x14ac:dyDescent="0.25">
      <c r="E408" s="265"/>
      <c r="F408" s="265"/>
      <c r="G408" s="265"/>
    </row>
  </sheetData>
  <sheetProtection algorithmName="SHA-512" hashValue="53KkPuAxpe+EWqlK3FKPCbzelt5nokN6EPVN0lQ3FpoRmpK8z7CCCkkXCCrHJk+ViXgcKJUp+mBcbxYHgT4N4g==" saltValue="bn+iV6/BeCrl+RtpWM7RGg==" spinCount="100000" sheet="1" objects="1" scenarios="1" formatCells="0" formatColumns="0" formatRows="0"/>
  <mergeCells count="7">
    <mergeCell ref="C2:D2"/>
    <mergeCell ref="Z1:AB1"/>
    <mergeCell ref="P1:Y1"/>
    <mergeCell ref="E407:G407"/>
    <mergeCell ref="E408:G408"/>
    <mergeCell ref="G3:L3"/>
    <mergeCell ref="P2:R2"/>
  </mergeCells>
  <conditionalFormatting sqref="E407:G407">
    <cfRule type="containsText" dxfId="4" priority="1" operator="containsText" text="Kirjauksessa eroa, tarkasta kirjaukset">
      <formula>NOT(ISERROR(SEARCH("Kirjauksessa eroa, tarkasta kirjaukset",E407)))</formula>
    </cfRule>
  </conditionalFormatting>
  <conditionalFormatting sqref="M5:O404">
    <cfRule type="cellIs" dxfId="3" priority="2" operator="lessThan">
      <formula>-1</formula>
    </cfRule>
  </conditionalFormatting>
  <dataValidations count="2">
    <dataValidation type="date" errorStyle="warning" allowBlank="1" showErrorMessage="1" errorTitle="Päivämäärävirhe" error="Päivämäärä ei tilikaudella! Korjaa alv-laskennan takia kuntoon!" sqref="C5:C404" xr:uid="{00000000-0002-0000-0100-000000000000}">
      <formula1>$G$1</formula1>
      <formula2>$I$1</formula2>
    </dataValidation>
    <dataValidation allowBlank="1" sqref="O5:O404" xr:uid="{791CC325-CB72-4B09-A4E4-2B7CDAD8879E}"/>
  </dataValidations>
  <hyperlinks>
    <hyperlink ref="Z1:AB1" location="Koodiselitteet!A1" display="Koodiselitteet" xr:uid="{A7EA2262-3309-4035-8160-BB88FDC0E817}"/>
    <hyperlink ref="P2:R2" location="Koodiselitteet!A1" display="Koodiselitteet" xr:uid="{549ABC7B-3FBE-4778-B02C-39308A3439B1}"/>
    <hyperlink ref="N2" location="Tilinumerot!A1" display="Tilinrot" xr:uid="{41286E1A-1D9F-456C-A28F-D72A9A63F0CA}"/>
  </hyperlinks>
  <pageMargins left="0.7" right="0.7" top="0.75" bottom="0.75" header="0.3" footer="0.3"/>
  <pageSetup paperSize="9" scale="42" orientation="landscape" r:id="rId1"/>
  <rowBreaks count="2" manualBreakCount="2">
    <brk id="62" max="16383" man="1"/>
    <brk id="127" max="16383" man="1"/>
  </rowBreaks>
  <colBreaks count="1" manualBreakCount="1">
    <brk id="27"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Tilinumerot!$A$3:$A$54</xm:f>
          </x14:formula1>
          <xm:sqref>N5:N404</xm:sqref>
        </x14:dataValidation>
        <x14:dataValidation type="list" allowBlank="1" showInputMessage="1" showErrorMessage="1" xr:uid="{9B3894FF-51B0-43A5-AC84-E3661AD57669}">
          <x14:formula1>
            <xm:f>Ohjeet!$E$52:$E$59</xm:f>
          </x14:formula1>
          <xm:sqref>F5:F404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09"/>
  <sheetViews>
    <sheetView zoomScale="80" zoomScaleNormal="80" zoomScaleSheetLayoutView="80" workbookViewId="0">
      <pane ySplit="4" topLeftCell="A5" activePane="bottomLeft" state="frozen"/>
      <selection pane="bottomLeft" activeCell="B5" sqref="B5"/>
    </sheetView>
  </sheetViews>
  <sheetFormatPr defaultRowHeight="15" x14ac:dyDescent="0.25"/>
  <cols>
    <col min="1" max="1" width="7.28515625" customWidth="1"/>
    <col min="2" max="2" width="12.7109375" customWidth="1"/>
    <col min="3" max="3" width="17.7109375" customWidth="1"/>
    <col min="4" max="4" width="42.28515625" customWidth="1"/>
    <col min="5" max="5" width="15.85546875" customWidth="1"/>
    <col min="6" max="6" width="9.140625" customWidth="1"/>
    <col min="7" max="8" width="12.140625" customWidth="1"/>
    <col min="9" max="9" width="10.85546875" bestFit="1" customWidth="1"/>
    <col min="10" max="11" width="10.85546875" customWidth="1"/>
    <col min="12" max="12" width="10.85546875" hidden="1" customWidth="1"/>
    <col min="13" max="14" width="10.7109375" customWidth="1"/>
    <col min="15" max="15" width="13.5703125" customWidth="1"/>
    <col min="16" max="16" width="11" bestFit="1" customWidth="1"/>
    <col min="17" max="17" width="12.5703125" customWidth="1"/>
    <col min="18" max="18" width="10.28515625" customWidth="1"/>
    <col min="19" max="19" width="12.85546875" customWidth="1"/>
    <col min="20" max="20" width="10.7109375" customWidth="1"/>
    <col min="21" max="21" width="10.28515625" customWidth="1"/>
    <col min="22" max="22" width="11.85546875" customWidth="1"/>
    <col min="23" max="23" width="13.5703125" customWidth="1"/>
    <col min="24" max="24" width="12.140625" customWidth="1"/>
    <col min="25" max="25" width="14" customWidth="1"/>
    <col min="26" max="26" width="16" customWidth="1"/>
    <col min="27" max="27" width="16.7109375" customWidth="1"/>
    <col min="28" max="28" width="14.7109375" customWidth="1"/>
    <col min="29" max="29" width="12.140625" customWidth="1"/>
    <col min="30" max="30" width="11.140625" customWidth="1"/>
  </cols>
  <sheetData>
    <row r="1" spans="1:31" ht="24" thickBot="1" x14ac:dyDescent="0.4">
      <c r="B1" s="97" t="s">
        <v>6</v>
      </c>
      <c r="C1" s="1"/>
      <c r="D1" s="27" t="str">
        <f>Tulot!D1</f>
        <v>Tilikausi</v>
      </c>
      <c r="E1" s="85">
        <f>Tulot!E1</f>
        <v>2026</v>
      </c>
      <c r="F1" s="91" t="str">
        <f>Tulot!F1</f>
        <v>Alkaa</v>
      </c>
      <c r="G1" s="92">
        <f>Tulot!G1</f>
        <v>46023</v>
      </c>
      <c r="H1" s="91" t="str">
        <f>Tulot!H1</f>
        <v>Päättyy</v>
      </c>
      <c r="I1" s="92">
        <f>Tulot!I1</f>
        <v>46387</v>
      </c>
      <c r="P1" s="264" t="s">
        <v>326</v>
      </c>
      <c r="Q1" s="264"/>
      <c r="R1" s="264"/>
      <c r="S1" s="264"/>
      <c r="T1" s="264"/>
      <c r="U1" s="264"/>
      <c r="V1" s="264"/>
      <c r="W1" s="264"/>
      <c r="X1" s="264"/>
      <c r="Y1" s="264"/>
      <c r="Z1" s="43"/>
      <c r="AA1" s="43"/>
    </row>
    <row r="2" spans="1:31" ht="16.5" customHeight="1" thickBot="1" x14ac:dyDescent="0.4">
      <c r="B2" s="97"/>
      <c r="C2" s="271" t="str">
        <f>Tulot!C2</f>
        <v xml:space="preserve">Tositteet digimuodossa?--&gt; numeroin tiedostot (Oletus X)
</v>
      </c>
      <c r="D2" s="272"/>
      <c r="E2" s="85" t="str">
        <f>IF(Tulot!E2&lt;&gt;"",Tulot!E2,"")</f>
        <v/>
      </c>
      <c r="F2" s="91"/>
      <c r="G2" s="141"/>
      <c r="H2" s="91"/>
      <c r="I2" s="142"/>
      <c r="N2" s="2" t="s">
        <v>325</v>
      </c>
      <c r="O2" s="2"/>
      <c r="P2" s="263" t="s">
        <v>104</v>
      </c>
      <c r="Q2" s="263"/>
      <c r="R2" s="263"/>
      <c r="S2" s="130"/>
      <c r="T2" s="130"/>
      <c r="U2" s="43"/>
      <c r="V2" s="43"/>
      <c r="W2" s="43"/>
      <c r="X2" s="43"/>
      <c r="Y2" s="43"/>
      <c r="Z2" s="43"/>
      <c r="AA2" s="43"/>
    </row>
    <row r="3" spans="1:31" ht="16.5" thickBot="1" x14ac:dyDescent="0.3">
      <c r="B3" s="96" t="str">
        <f>IF(AND(Tulot!E2="x",B406&gt;0),"Viimeisin tositenro: "&amp;TEXT(B406,"#.")&amp;" Seuraava MENON tositenro: "&amp;TEXT(B406,"#")+1,IF(AND(Tulot!E2="x",B406=0),"Seuraava MENON tositenro: "&amp;TEXT(B407,"#"),"Seuraava MENON tositenro: "&amp;TEXT(B405,"#")+1))</f>
        <v>Seuraava MENON tositenro: 2</v>
      </c>
      <c r="D3" s="2"/>
      <c r="G3" s="266" t="s">
        <v>17</v>
      </c>
      <c r="H3" s="267"/>
      <c r="I3" s="267"/>
      <c r="J3" s="267"/>
      <c r="K3" s="267"/>
      <c r="L3" s="268"/>
      <c r="M3" s="26" t="s">
        <v>11</v>
      </c>
      <c r="N3" s="30" t="s">
        <v>85</v>
      </c>
      <c r="O3" s="30"/>
      <c r="P3" s="108" t="s">
        <v>127</v>
      </c>
      <c r="Q3" s="107" t="s">
        <v>142</v>
      </c>
      <c r="R3" s="88" t="s">
        <v>128</v>
      </c>
      <c r="S3" s="98" t="s">
        <v>129</v>
      </c>
      <c r="T3" s="99" t="s">
        <v>130</v>
      </c>
      <c r="U3" s="101" t="s">
        <v>131</v>
      </c>
      <c r="V3" s="100" t="s">
        <v>132</v>
      </c>
      <c r="W3" s="102" t="s">
        <v>9</v>
      </c>
      <c r="X3" s="103" t="s">
        <v>133</v>
      </c>
      <c r="Y3" s="104" t="s">
        <v>72</v>
      </c>
      <c r="Z3" s="269" t="s">
        <v>104</v>
      </c>
      <c r="AA3" s="270"/>
      <c r="AB3" s="129" t="s">
        <v>13</v>
      </c>
      <c r="AC3" s="69"/>
    </row>
    <row r="4" spans="1:31" ht="16.5" thickBot="1" x14ac:dyDescent="0.3">
      <c r="A4" s="227" t="s">
        <v>328</v>
      </c>
      <c r="B4" s="224" t="s">
        <v>0</v>
      </c>
      <c r="C4" s="9" t="s">
        <v>98</v>
      </c>
      <c r="D4" s="9" t="s">
        <v>1</v>
      </c>
      <c r="E4" s="9" t="s">
        <v>3</v>
      </c>
      <c r="F4" s="11" t="s">
        <v>10</v>
      </c>
      <c r="G4" s="254">
        <f>Tulot!G4</f>
        <v>0.255</v>
      </c>
      <c r="H4" s="254">
        <f>Tulot!H4</f>
        <v>0.13500000000000001</v>
      </c>
      <c r="I4" s="254">
        <f>Tulot!I4</f>
        <v>0.1</v>
      </c>
      <c r="J4" s="254">
        <f>Tulot!J4</f>
        <v>0.24</v>
      </c>
      <c r="K4" s="254">
        <f>Tulot!K4</f>
        <v>0.14000000000000001</v>
      </c>
      <c r="L4" s="254" t="str">
        <f>Tulot!L4</f>
        <v>x3</v>
      </c>
      <c r="M4" s="25" t="s">
        <v>12</v>
      </c>
      <c r="N4" s="29" t="s">
        <v>18</v>
      </c>
      <c r="O4" s="25" t="s">
        <v>329</v>
      </c>
      <c r="P4" s="123" t="s">
        <v>197</v>
      </c>
      <c r="Q4" s="124" t="s">
        <v>198</v>
      </c>
      <c r="R4" s="125" t="s">
        <v>199</v>
      </c>
      <c r="S4" s="126" t="s">
        <v>200</v>
      </c>
      <c r="T4" s="124" t="s">
        <v>201</v>
      </c>
      <c r="U4" s="124" t="s">
        <v>202</v>
      </c>
      <c r="V4" s="124" t="s">
        <v>203</v>
      </c>
      <c r="W4" s="124" t="s">
        <v>204</v>
      </c>
      <c r="X4" s="125" t="s">
        <v>205</v>
      </c>
      <c r="Y4" s="148" t="s">
        <v>206</v>
      </c>
      <c r="Z4" s="94" t="s">
        <v>105</v>
      </c>
      <c r="AA4" s="47" t="s">
        <v>134</v>
      </c>
      <c r="AB4" s="17" t="s">
        <v>14</v>
      </c>
      <c r="AC4" s="70" t="s">
        <v>82</v>
      </c>
      <c r="AD4" s="70" t="s">
        <v>96</v>
      </c>
    </row>
    <row r="5" spans="1:31" ht="15.75" thickBot="1" x14ac:dyDescent="0.3">
      <c r="A5" s="225">
        <v>1</v>
      </c>
      <c r="B5" s="18">
        <v>1</v>
      </c>
      <c r="C5" s="19"/>
      <c r="D5" s="20"/>
      <c r="E5" s="62">
        <v>0</v>
      </c>
      <c r="F5" s="255">
        <v>0.255</v>
      </c>
      <c r="G5" s="8">
        <f>IF(AND($E5&gt;0,$F5=$G$4),($E5-($E5/(100%+$G$4)/100%)),0)</f>
        <v>0</v>
      </c>
      <c r="H5" s="8">
        <f>IF(AND($E5&gt;0,$F5=$H$4),($E5-($E5/(100%+$H$4)/100%)),0)</f>
        <v>0</v>
      </c>
      <c r="I5" s="8">
        <f>IF(AND($E5&gt;0,$F5=$I$4),($E5-($E5/(100%+$I$4)/100%)),0)</f>
        <v>0</v>
      </c>
      <c r="J5" s="8">
        <f>IF(AND($E5&gt;0,$F5=$J$4),($E5-($E5/(100%+$J$4)/100%)),0)</f>
        <v>0</v>
      </c>
      <c r="K5" s="8">
        <f>IF(AND($E5&gt;0,$F5=$K$4),($E5-($E5/(100%+$K$4)/100%)),0)</f>
        <v>0</v>
      </c>
      <c r="L5" s="8">
        <f>IF(AND($E5&gt;0,$F5=$L$4),($E5-($E5/(100%+$L$4)/100%)),0)</f>
        <v>0</v>
      </c>
      <c r="M5" s="14">
        <f>E5-(SUM(G5:L5))-SUM(P5:AA5)</f>
        <v>0</v>
      </c>
      <c r="N5" s="46">
        <v>4000</v>
      </c>
      <c r="O5" s="228" t="str">
        <f>IF(AND(E5&gt;0,N5&gt;0),IF(E5&gt;0,VLOOKUP(N5,Tilinumerot!$D$3:$F$54,3,FALSE),"Ei tilinroa"),"-")</f>
        <v>-</v>
      </c>
      <c r="P5" s="62">
        <v>0</v>
      </c>
      <c r="Q5" s="62">
        <v>0</v>
      </c>
      <c r="R5" s="62">
        <v>0</v>
      </c>
      <c r="S5" s="62">
        <v>0</v>
      </c>
      <c r="T5" s="62"/>
      <c r="U5" s="62">
        <v>0</v>
      </c>
      <c r="V5" s="62">
        <v>0</v>
      </c>
      <c r="W5" s="62">
        <v>0</v>
      </c>
      <c r="X5" s="62">
        <v>0</v>
      </c>
      <c r="Y5" s="64">
        <v>0</v>
      </c>
      <c r="Z5" s="64">
        <v>0</v>
      </c>
      <c r="AA5" s="64">
        <v>0</v>
      </c>
      <c r="AB5" s="15">
        <f>E5-SUM(G5:L5)</f>
        <v>0</v>
      </c>
      <c r="AC5" s="71">
        <f>IF(N5&lt;&gt;"",SUM(P5:Y5),0)</f>
        <v>0</v>
      </c>
      <c r="AD5" s="71">
        <f>SUM(G5:L5)</f>
        <v>0</v>
      </c>
      <c r="AE5" t="str">
        <f t="shared" ref="AE5:AE68" si="0">IF(M5&gt;0.1,"Kirjaus kesken",IF(SUM(P5:AA5,G5:M5)&gt;E5,"Kirjauksessa näppäilyvirhe, yhteisumma ei täsmää",IF(M5&gt;0.1,"Kirjaus kesken","")))</f>
        <v/>
      </c>
    </row>
    <row r="6" spans="1:31" ht="15.75" thickBot="1" x14ac:dyDescent="0.3">
      <c r="A6" s="225">
        <f>A5+1</f>
        <v>2</v>
      </c>
      <c r="B6" s="18"/>
      <c r="C6" s="19"/>
      <c r="D6" s="20"/>
      <c r="E6" s="62">
        <v>0</v>
      </c>
      <c r="F6" s="255">
        <v>0.255</v>
      </c>
      <c r="G6" s="8">
        <f t="shared" ref="G6" si="1">IF(AND($E6&gt;0,$F6=$G$4),($E6-($E6/(100%+$G$4)/100%)),0)</f>
        <v>0</v>
      </c>
      <c r="H6" s="8">
        <f t="shared" ref="H6" si="2">IF(AND($E6&gt;0,$F6=$H$4),($E6-($E6/(100%+$H$4)/100%)),0)</f>
        <v>0</v>
      </c>
      <c r="I6" s="8">
        <f t="shared" ref="I6" si="3">IF(AND($E6&gt;0,$F6=$I$4),($E6-($E6/(100%+$I$4)/100%)),0)</f>
        <v>0</v>
      </c>
      <c r="J6" s="8">
        <f t="shared" ref="J6:J55" si="4">IF(AND($E6&gt;0,$F6=$J$4),($E6-($E6/(100%+$J$4)/100%)),0)</f>
        <v>0</v>
      </c>
      <c r="K6" s="8">
        <f t="shared" ref="K6:K55" si="5">IF(AND($E6&gt;0,$F6=$K$4),($E6-($E6/(100%+$K$4)/100%)),0)</f>
        <v>0</v>
      </c>
      <c r="L6" s="8">
        <f t="shared" ref="L6:L55" si="6">IF(AND($E6&gt;0,$F6=$L$4),($E6-($E6/(100%+$L$4)/100%)),0)</f>
        <v>0</v>
      </c>
      <c r="M6" s="14">
        <f t="shared" ref="M6" si="7">E6-(SUM(G6:L6))-SUM(P6:AA6)</f>
        <v>0</v>
      </c>
      <c r="N6" s="46"/>
      <c r="O6" s="228" t="str">
        <f>IF(AND(E6&gt;0,N6&gt;0),IF(E6&gt;0,VLOOKUP(N6,Tilinumerot!$D$3:$F$54,3,FALSE),"Ei tilinroa"),"-")</f>
        <v>-</v>
      </c>
      <c r="P6" s="62">
        <v>0</v>
      </c>
      <c r="Q6" s="62"/>
      <c r="R6" s="62"/>
      <c r="S6" s="62"/>
      <c r="T6" s="62"/>
      <c r="U6" s="62"/>
      <c r="V6" s="62"/>
      <c r="W6" s="62"/>
      <c r="X6" s="62"/>
      <c r="Y6" s="62"/>
      <c r="Z6" s="64"/>
      <c r="AA6" s="64"/>
      <c r="AB6" s="15">
        <f t="shared" ref="AB6" si="8">E6-SUM(G6:L6)</f>
        <v>0</v>
      </c>
      <c r="AC6" s="71">
        <f t="shared" ref="AC6" si="9">IF(N6&lt;&gt;"",SUM(P6:Y6),0)</f>
        <v>0</v>
      </c>
      <c r="AD6" s="71">
        <f t="shared" ref="AD6" si="10">SUM(G6:L6)</f>
        <v>0</v>
      </c>
      <c r="AE6" t="str">
        <f t="shared" si="0"/>
        <v/>
      </c>
    </row>
    <row r="7" spans="1:31" ht="15.75" thickBot="1" x14ac:dyDescent="0.3">
      <c r="A7" s="225">
        <f t="shared" ref="A7:A70" si="11">A6+1</f>
        <v>3</v>
      </c>
      <c r="B7" s="18"/>
      <c r="C7" s="19"/>
      <c r="D7" s="20"/>
      <c r="E7" s="62">
        <v>0</v>
      </c>
      <c r="F7" s="255">
        <v>0.255</v>
      </c>
      <c r="G7" s="8">
        <f t="shared" ref="G7:G70" si="12">IF(AND($E7&gt;0,$F7=$G$4),($E7-($E7/(100%+$G$4)/100%)),0)</f>
        <v>0</v>
      </c>
      <c r="H7" s="8">
        <f t="shared" ref="H7:H70" si="13">IF(AND($E7&gt;0,$F7=$H$4),($E7-($E7/(100%+$H$4)/100%)),0)</f>
        <v>0</v>
      </c>
      <c r="I7" s="8">
        <f t="shared" ref="I7:I70" si="14">IF(AND($E7&gt;0,$F7=$I$4),($E7-($E7/(100%+$I$4)/100%)),0)</f>
        <v>0</v>
      </c>
      <c r="J7" s="8">
        <f t="shared" si="4"/>
        <v>0</v>
      </c>
      <c r="K7" s="8">
        <f t="shared" si="5"/>
        <v>0</v>
      </c>
      <c r="L7" s="8">
        <f t="shared" si="6"/>
        <v>0</v>
      </c>
      <c r="M7" s="14">
        <f t="shared" ref="M7:M15" si="15">E7-(SUM(G7:L7))-SUM(P7:AA7)</f>
        <v>0</v>
      </c>
      <c r="N7" s="46"/>
      <c r="O7" s="228" t="str">
        <f>IF(AND(E7&gt;0,N7&gt;0),IF(E7&gt;0,VLOOKUP(N7,Tilinumerot!$D$3:$F$54,3,FALSE),"Ei tilinroa"),"-")</f>
        <v>-</v>
      </c>
      <c r="P7" s="62">
        <v>0</v>
      </c>
      <c r="Q7" s="62"/>
      <c r="R7" s="62"/>
      <c r="S7" s="62"/>
      <c r="T7" s="62"/>
      <c r="U7" s="62"/>
      <c r="V7" s="62"/>
      <c r="W7" s="62"/>
      <c r="X7" s="62"/>
      <c r="Y7" s="62"/>
      <c r="Z7" s="64"/>
      <c r="AA7" s="64"/>
      <c r="AB7" s="15">
        <f t="shared" ref="AB7:AB15" si="16">E7-SUM(G7:L7)</f>
        <v>0</v>
      </c>
      <c r="AC7" s="71">
        <f t="shared" ref="AC7:AC15" si="17">IF(N7&lt;&gt;"",SUM(P7:Y7),0)</f>
        <v>0</v>
      </c>
      <c r="AD7" s="71">
        <f t="shared" ref="AD7:AD15" si="18">SUM(G7:L7)</f>
        <v>0</v>
      </c>
      <c r="AE7" t="str">
        <f t="shared" si="0"/>
        <v/>
      </c>
    </row>
    <row r="8" spans="1:31" ht="15.75" thickBot="1" x14ac:dyDescent="0.3">
      <c r="A8" s="225">
        <f t="shared" si="11"/>
        <v>4</v>
      </c>
      <c r="B8" s="18"/>
      <c r="C8" s="19"/>
      <c r="D8" s="20"/>
      <c r="E8" s="62">
        <v>0</v>
      </c>
      <c r="F8" s="255">
        <v>0.255</v>
      </c>
      <c r="G8" s="8">
        <f t="shared" si="12"/>
        <v>0</v>
      </c>
      <c r="H8" s="8">
        <f t="shared" si="13"/>
        <v>0</v>
      </c>
      <c r="I8" s="8">
        <f t="shared" si="14"/>
        <v>0</v>
      </c>
      <c r="J8" s="8">
        <f t="shared" si="4"/>
        <v>0</v>
      </c>
      <c r="K8" s="8">
        <f t="shared" si="5"/>
        <v>0</v>
      </c>
      <c r="L8" s="8">
        <f t="shared" si="6"/>
        <v>0</v>
      </c>
      <c r="M8" s="14">
        <f t="shared" si="15"/>
        <v>0</v>
      </c>
      <c r="N8" s="46"/>
      <c r="O8" s="228" t="str">
        <f>IF(AND(E8&gt;0,N8&gt;0),IF(E8&gt;0,VLOOKUP(N8,Tilinumerot!$D$3:$F$54,3,FALSE),"Ei tilinroa"),"-")</f>
        <v>-</v>
      </c>
      <c r="P8" s="62"/>
      <c r="Q8" s="62"/>
      <c r="R8" s="62"/>
      <c r="S8" s="62"/>
      <c r="T8" s="62"/>
      <c r="U8" s="62"/>
      <c r="V8" s="62"/>
      <c r="W8" s="62"/>
      <c r="X8" s="62"/>
      <c r="Y8" s="62"/>
      <c r="Z8" s="64"/>
      <c r="AA8" s="64"/>
      <c r="AB8" s="15">
        <f t="shared" si="16"/>
        <v>0</v>
      </c>
      <c r="AC8" s="71">
        <f t="shared" si="17"/>
        <v>0</v>
      </c>
      <c r="AD8" s="71">
        <f t="shared" si="18"/>
        <v>0</v>
      </c>
      <c r="AE8" t="str">
        <f t="shared" si="0"/>
        <v/>
      </c>
    </row>
    <row r="9" spans="1:31" ht="15.75" thickBot="1" x14ac:dyDescent="0.3">
      <c r="A9" s="225">
        <f t="shared" si="11"/>
        <v>5</v>
      </c>
      <c r="B9" s="18"/>
      <c r="C9" s="19"/>
      <c r="D9" s="20"/>
      <c r="E9" s="62">
        <v>0</v>
      </c>
      <c r="F9" s="255">
        <v>0.255</v>
      </c>
      <c r="G9" s="8">
        <f t="shared" si="12"/>
        <v>0</v>
      </c>
      <c r="H9" s="8">
        <f t="shared" si="13"/>
        <v>0</v>
      </c>
      <c r="I9" s="8">
        <f t="shared" si="14"/>
        <v>0</v>
      </c>
      <c r="J9" s="8">
        <f t="shared" si="4"/>
        <v>0</v>
      </c>
      <c r="K9" s="8">
        <f t="shared" si="5"/>
        <v>0</v>
      </c>
      <c r="L9" s="8">
        <f t="shared" si="6"/>
        <v>0</v>
      </c>
      <c r="M9" s="14">
        <f t="shared" si="15"/>
        <v>0</v>
      </c>
      <c r="N9" s="46"/>
      <c r="O9" s="228" t="str">
        <f>IF(AND(E9&gt;0,N9&gt;0),IF(E9&gt;0,VLOOKUP(N9,Tilinumerot!$D$3:$F$54,3,FALSE),"Ei tilinroa"),"-")</f>
        <v>-</v>
      </c>
      <c r="P9" s="62"/>
      <c r="Q9" s="62"/>
      <c r="R9" s="62"/>
      <c r="S9" s="62"/>
      <c r="T9" s="62"/>
      <c r="U9" s="62"/>
      <c r="V9" s="62"/>
      <c r="W9" s="62"/>
      <c r="X9" s="62"/>
      <c r="Y9" s="62"/>
      <c r="Z9" s="64"/>
      <c r="AA9" s="64"/>
      <c r="AB9" s="15">
        <f t="shared" si="16"/>
        <v>0</v>
      </c>
      <c r="AC9" s="71">
        <f t="shared" si="17"/>
        <v>0</v>
      </c>
      <c r="AD9" s="71">
        <f t="shared" si="18"/>
        <v>0</v>
      </c>
      <c r="AE9" t="str">
        <f t="shared" si="0"/>
        <v/>
      </c>
    </row>
    <row r="10" spans="1:31" ht="15.75" thickBot="1" x14ac:dyDescent="0.3">
      <c r="A10" s="225">
        <f t="shared" si="11"/>
        <v>6</v>
      </c>
      <c r="B10" s="18"/>
      <c r="C10" s="19"/>
      <c r="D10" s="20"/>
      <c r="E10" s="62">
        <v>0</v>
      </c>
      <c r="F10" s="255">
        <v>0.255</v>
      </c>
      <c r="G10" s="8">
        <f t="shared" si="12"/>
        <v>0</v>
      </c>
      <c r="H10" s="8">
        <f t="shared" si="13"/>
        <v>0</v>
      </c>
      <c r="I10" s="8">
        <f t="shared" si="14"/>
        <v>0</v>
      </c>
      <c r="J10" s="8">
        <f t="shared" si="4"/>
        <v>0</v>
      </c>
      <c r="K10" s="8">
        <f t="shared" si="5"/>
        <v>0</v>
      </c>
      <c r="L10" s="8">
        <f t="shared" si="6"/>
        <v>0</v>
      </c>
      <c r="M10" s="14">
        <f t="shared" si="15"/>
        <v>0</v>
      </c>
      <c r="N10" s="46"/>
      <c r="O10" s="228" t="str">
        <f>IF(AND(E10&gt;0,N10&gt;0),IF(E10&gt;0,VLOOKUP(N10,Tilinumerot!$D$3:$F$54,3,FALSE),"Ei tilinroa"),"-")</f>
        <v>-</v>
      </c>
      <c r="P10" s="62"/>
      <c r="Q10" s="62"/>
      <c r="R10" s="62"/>
      <c r="S10" s="62"/>
      <c r="T10" s="62"/>
      <c r="U10" s="62"/>
      <c r="V10" s="62"/>
      <c r="W10" s="62"/>
      <c r="X10" s="62"/>
      <c r="Y10" s="62"/>
      <c r="Z10" s="64"/>
      <c r="AA10" s="64"/>
      <c r="AB10" s="15">
        <f t="shared" si="16"/>
        <v>0</v>
      </c>
      <c r="AC10" s="71">
        <f t="shared" si="17"/>
        <v>0</v>
      </c>
      <c r="AD10" s="71">
        <f t="shared" si="18"/>
        <v>0</v>
      </c>
      <c r="AE10" t="str">
        <f t="shared" si="0"/>
        <v/>
      </c>
    </row>
    <row r="11" spans="1:31" ht="15.75" thickBot="1" x14ac:dyDescent="0.3">
      <c r="A11" s="225">
        <f t="shared" si="11"/>
        <v>7</v>
      </c>
      <c r="B11" s="18"/>
      <c r="C11" s="19"/>
      <c r="D11" s="20"/>
      <c r="E11" s="62">
        <v>0</v>
      </c>
      <c r="F11" s="255">
        <v>0.255</v>
      </c>
      <c r="G11" s="8">
        <f t="shared" si="12"/>
        <v>0</v>
      </c>
      <c r="H11" s="8">
        <f t="shared" si="13"/>
        <v>0</v>
      </c>
      <c r="I11" s="8">
        <f t="shared" si="14"/>
        <v>0</v>
      </c>
      <c r="J11" s="8">
        <f t="shared" si="4"/>
        <v>0</v>
      </c>
      <c r="K11" s="8">
        <f t="shared" si="5"/>
        <v>0</v>
      </c>
      <c r="L11" s="8">
        <f t="shared" si="6"/>
        <v>0</v>
      </c>
      <c r="M11" s="14">
        <f t="shared" si="15"/>
        <v>0</v>
      </c>
      <c r="N11" s="46"/>
      <c r="O11" s="228" t="str">
        <f>IF(AND(E11&gt;0,N11&gt;0),IF(E11&gt;0,VLOOKUP(N11,Tilinumerot!$D$3:$F$54,3,FALSE),"Ei tilinroa"),"-")</f>
        <v>-</v>
      </c>
      <c r="P11" s="62"/>
      <c r="Q11" s="62"/>
      <c r="R11" s="62"/>
      <c r="S11" s="62"/>
      <c r="T11" s="62"/>
      <c r="U11" s="62"/>
      <c r="V11" s="62"/>
      <c r="W11" s="62"/>
      <c r="X11" s="62"/>
      <c r="Y11" s="62"/>
      <c r="Z11" s="64"/>
      <c r="AA11" s="64"/>
      <c r="AB11" s="15">
        <f t="shared" si="16"/>
        <v>0</v>
      </c>
      <c r="AC11" s="71">
        <f t="shared" si="17"/>
        <v>0</v>
      </c>
      <c r="AD11" s="71">
        <f t="shared" si="18"/>
        <v>0</v>
      </c>
      <c r="AE11" t="str">
        <f t="shared" si="0"/>
        <v/>
      </c>
    </row>
    <row r="12" spans="1:31" ht="15.75" thickBot="1" x14ac:dyDescent="0.3">
      <c r="A12" s="225">
        <f t="shared" si="11"/>
        <v>8</v>
      </c>
      <c r="B12" s="18"/>
      <c r="C12" s="19"/>
      <c r="D12" s="20"/>
      <c r="E12" s="62">
        <v>0</v>
      </c>
      <c r="F12" s="255">
        <v>0.255</v>
      </c>
      <c r="G12" s="8">
        <f t="shared" si="12"/>
        <v>0</v>
      </c>
      <c r="H12" s="8">
        <f t="shared" si="13"/>
        <v>0</v>
      </c>
      <c r="I12" s="8">
        <f t="shared" si="14"/>
        <v>0</v>
      </c>
      <c r="J12" s="8">
        <f t="shared" si="4"/>
        <v>0</v>
      </c>
      <c r="K12" s="8">
        <f t="shared" si="5"/>
        <v>0</v>
      </c>
      <c r="L12" s="8">
        <f t="shared" si="6"/>
        <v>0</v>
      </c>
      <c r="M12" s="14">
        <f t="shared" si="15"/>
        <v>0</v>
      </c>
      <c r="N12" s="46"/>
      <c r="O12" s="228" t="str">
        <f>IF(AND(E12&gt;0,N12&gt;0),IF(E12&gt;0,VLOOKUP(N12,Tilinumerot!$D$3:$F$54,3,FALSE),"Ei tilinroa"),"-")</f>
        <v>-</v>
      </c>
      <c r="P12" s="62"/>
      <c r="Q12" s="62"/>
      <c r="R12" s="62"/>
      <c r="S12" s="62"/>
      <c r="T12" s="62"/>
      <c r="U12" s="62"/>
      <c r="V12" s="62"/>
      <c r="W12" s="62"/>
      <c r="X12" s="62"/>
      <c r="Y12" s="62"/>
      <c r="Z12" s="64"/>
      <c r="AA12" s="64"/>
      <c r="AB12" s="15">
        <f t="shared" si="16"/>
        <v>0</v>
      </c>
      <c r="AC12" s="71">
        <f t="shared" si="17"/>
        <v>0</v>
      </c>
      <c r="AD12" s="71">
        <f t="shared" si="18"/>
        <v>0</v>
      </c>
      <c r="AE12" t="str">
        <f t="shared" si="0"/>
        <v/>
      </c>
    </row>
    <row r="13" spans="1:31" ht="15.75" thickBot="1" x14ac:dyDescent="0.3">
      <c r="A13" s="225">
        <f t="shared" si="11"/>
        <v>9</v>
      </c>
      <c r="B13" s="18"/>
      <c r="C13" s="19"/>
      <c r="D13" s="20"/>
      <c r="E13" s="62">
        <v>0</v>
      </c>
      <c r="F13" s="255">
        <v>0.255</v>
      </c>
      <c r="G13" s="8">
        <f t="shared" si="12"/>
        <v>0</v>
      </c>
      <c r="H13" s="8">
        <f t="shared" si="13"/>
        <v>0</v>
      </c>
      <c r="I13" s="8">
        <f t="shared" si="14"/>
        <v>0</v>
      </c>
      <c r="J13" s="8">
        <f t="shared" si="4"/>
        <v>0</v>
      </c>
      <c r="K13" s="8">
        <f t="shared" si="5"/>
        <v>0</v>
      </c>
      <c r="L13" s="8">
        <f t="shared" si="6"/>
        <v>0</v>
      </c>
      <c r="M13" s="14">
        <f t="shared" si="15"/>
        <v>0</v>
      </c>
      <c r="N13" s="46"/>
      <c r="O13" s="228" t="str">
        <f>IF(AND(E13&gt;0,N13&gt;0),IF(E13&gt;0,VLOOKUP(N13,Tilinumerot!$D$3:$F$54,3,FALSE),"Ei tilinroa"),"-")</f>
        <v>-</v>
      </c>
      <c r="P13" s="62"/>
      <c r="Q13" s="62"/>
      <c r="R13" s="62"/>
      <c r="S13" s="62"/>
      <c r="T13" s="62"/>
      <c r="U13" s="62"/>
      <c r="V13" s="62"/>
      <c r="W13" s="62"/>
      <c r="X13" s="62"/>
      <c r="Y13" s="62"/>
      <c r="Z13" s="64"/>
      <c r="AA13" s="64"/>
      <c r="AB13" s="15">
        <f t="shared" si="16"/>
        <v>0</v>
      </c>
      <c r="AC13" s="71">
        <f t="shared" si="17"/>
        <v>0</v>
      </c>
      <c r="AD13" s="71">
        <f t="shared" si="18"/>
        <v>0</v>
      </c>
      <c r="AE13" t="str">
        <f t="shared" si="0"/>
        <v/>
      </c>
    </row>
    <row r="14" spans="1:31" ht="15.75" thickBot="1" x14ac:dyDescent="0.3">
      <c r="A14" s="225">
        <f t="shared" si="11"/>
        <v>10</v>
      </c>
      <c r="B14" s="18"/>
      <c r="C14" s="19"/>
      <c r="D14" s="20"/>
      <c r="E14" s="62">
        <v>0</v>
      </c>
      <c r="F14" s="255">
        <v>0.255</v>
      </c>
      <c r="G14" s="8">
        <f t="shared" si="12"/>
        <v>0</v>
      </c>
      <c r="H14" s="8">
        <f t="shared" si="13"/>
        <v>0</v>
      </c>
      <c r="I14" s="8">
        <f t="shared" si="14"/>
        <v>0</v>
      </c>
      <c r="J14" s="8">
        <f t="shared" si="4"/>
        <v>0</v>
      </c>
      <c r="K14" s="8">
        <f t="shared" si="5"/>
        <v>0</v>
      </c>
      <c r="L14" s="8">
        <f t="shared" si="6"/>
        <v>0</v>
      </c>
      <c r="M14" s="14">
        <f t="shared" si="15"/>
        <v>0</v>
      </c>
      <c r="N14" s="46"/>
      <c r="O14" s="228" t="str">
        <f>IF(AND(E14&gt;0,N14&gt;0),IF(E14&gt;0,VLOOKUP(N14,Tilinumerot!$D$3:$F$54,3,FALSE),"Ei tilinroa"),"-")</f>
        <v>-</v>
      </c>
      <c r="P14" s="62"/>
      <c r="Q14" s="62"/>
      <c r="R14" s="62"/>
      <c r="S14" s="62"/>
      <c r="T14" s="62"/>
      <c r="U14" s="62"/>
      <c r="V14" s="62"/>
      <c r="W14" s="62"/>
      <c r="X14" s="62"/>
      <c r="Y14" s="62"/>
      <c r="Z14" s="64"/>
      <c r="AA14" s="64"/>
      <c r="AB14" s="15">
        <f t="shared" si="16"/>
        <v>0</v>
      </c>
      <c r="AC14" s="71">
        <f t="shared" si="17"/>
        <v>0</v>
      </c>
      <c r="AD14" s="71">
        <f t="shared" si="18"/>
        <v>0</v>
      </c>
      <c r="AE14" t="str">
        <f t="shared" si="0"/>
        <v/>
      </c>
    </row>
    <row r="15" spans="1:31" ht="15.75" thickBot="1" x14ac:dyDescent="0.3">
      <c r="A15" s="225">
        <f t="shared" si="11"/>
        <v>11</v>
      </c>
      <c r="B15" s="18"/>
      <c r="C15" s="19"/>
      <c r="D15" s="20"/>
      <c r="E15" s="62">
        <v>0</v>
      </c>
      <c r="F15" s="255">
        <v>0.255</v>
      </c>
      <c r="G15" s="8">
        <f t="shared" si="12"/>
        <v>0</v>
      </c>
      <c r="H15" s="8">
        <f t="shared" si="13"/>
        <v>0</v>
      </c>
      <c r="I15" s="8">
        <f t="shared" si="14"/>
        <v>0</v>
      </c>
      <c r="J15" s="8">
        <f t="shared" si="4"/>
        <v>0</v>
      </c>
      <c r="K15" s="8">
        <f t="shared" si="5"/>
        <v>0</v>
      </c>
      <c r="L15" s="8">
        <f t="shared" si="6"/>
        <v>0</v>
      </c>
      <c r="M15" s="14">
        <f t="shared" si="15"/>
        <v>0</v>
      </c>
      <c r="N15" s="46"/>
      <c r="O15" s="228" t="str">
        <f>IF(AND(E15&gt;0,N15&gt;0),IF(E15&gt;0,VLOOKUP(N15,Tilinumerot!$D$3:$F$54,3,FALSE),"Ei tilinroa"),"-")</f>
        <v>-</v>
      </c>
      <c r="P15" s="62"/>
      <c r="Q15" s="62"/>
      <c r="R15" s="62"/>
      <c r="S15" s="62"/>
      <c r="T15" s="62"/>
      <c r="U15" s="62"/>
      <c r="V15" s="62"/>
      <c r="W15" s="62"/>
      <c r="X15" s="62"/>
      <c r="Y15" s="62"/>
      <c r="Z15" s="64"/>
      <c r="AA15" s="64"/>
      <c r="AB15" s="15">
        <f t="shared" si="16"/>
        <v>0</v>
      </c>
      <c r="AC15" s="71">
        <f t="shared" si="17"/>
        <v>0</v>
      </c>
      <c r="AD15" s="71">
        <f t="shared" si="18"/>
        <v>0</v>
      </c>
      <c r="AE15" t="str">
        <f t="shared" si="0"/>
        <v/>
      </c>
    </row>
    <row r="16" spans="1:31" ht="15.75" thickBot="1" x14ac:dyDescent="0.3">
      <c r="A16" s="225">
        <f t="shared" si="11"/>
        <v>12</v>
      </c>
      <c r="B16" s="18"/>
      <c r="C16" s="19"/>
      <c r="D16" s="20"/>
      <c r="E16" s="62">
        <v>0</v>
      </c>
      <c r="F16" s="255">
        <v>0.255</v>
      </c>
      <c r="G16" s="8">
        <f t="shared" si="12"/>
        <v>0</v>
      </c>
      <c r="H16" s="8">
        <f t="shared" si="13"/>
        <v>0</v>
      </c>
      <c r="I16" s="8">
        <f t="shared" si="14"/>
        <v>0</v>
      </c>
      <c r="J16" s="8">
        <f t="shared" si="4"/>
        <v>0</v>
      </c>
      <c r="K16" s="8">
        <f t="shared" si="5"/>
        <v>0</v>
      </c>
      <c r="L16" s="8">
        <f t="shared" si="6"/>
        <v>0</v>
      </c>
      <c r="M16" s="14">
        <f t="shared" ref="M16:M79" si="19">E16-(SUM(G16:L16))-SUM(P16:AA16)</f>
        <v>0</v>
      </c>
      <c r="N16" s="46"/>
      <c r="O16" s="228" t="str">
        <f>IF(AND(E16&gt;0,N16&gt;0),IF(E16&gt;0,VLOOKUP(N16,Tilinumerot!$D$3:$F$54,3,FALSE),"Ei tilinroa"),"-")</f>
        <v>-</v>
      </c>
      <c r="P16" s="62"/>
      <c r="Q16" s="62"/>
      <c r="R16" s="62"/>
      <c r="S16" s="62"/>
      <c r="T16" s="62"/>
      <c r="U16" s="62"/>
      <c r="V16" s="62">
        <v>0</v>
      </c>
      <c r="W16" s="62"/>
      <c r="X16" s="62"/>
      <c r="Y16" s="62"/>
      <c r="Z16" s="64"/>
      <c r="AA16" s="64"/>
      <c r="AB16" s="15">
        <f t="shared" ref="AB16:AB79" si="20">E16-SUM(G16:L16)</f>
        <v>0</v>
      </c>
      <c r="AC16" s="71">
        <f t="shared" ref="AC16:AC79" si="21">IF(N16&lt;&gt;"",SUM(P16:Y16),0)</f>
        <v>0</v>
      </c>
      <c r="AD16" s="71">
        <f t="shared" ref="AD16:AD79" si="22">SUM(G16:L16)</f>
        <v>0</v>
      </c>
      <c r="AE16" t="str">
        <f t="shared" si="0"/>
        <v/>
      </c>
    </row>
    <row r="17" spans="1:31" ht="15.75" thickBot="1" x14ac:dyDescent="0.3">
      <c r="A17" s="225">
        <f t="shared" si="11"/>
        <v>13</v>
      </c>
      <c r="B17" s="18"/>
      <c r="C17" s="19"/>
      <c r="D17" s="20"/>
      <c r="E17" s="62">
        <v>0</v>
      </c>
      <c r="F17" s="255">
        <v>0.255</v>
      </c>
      <c r="G17" s="8">
        <f t="shared" si="12"/>
        <v>0</v>
      </c>
      <c r="H17" s="8">
        <f t="shared" si="13"/>
        <v>0</v>
      </c>
      <c r="I17" s="8">
        <f t="shared" si="14"/>
        <v>0</v>
      </c>
      <c r="J17" s="8">
        <f t="shared" si="4"/>
        <v>0</v>
      </c>
      <c r="K17" s="8">
        <f t="shared" si="5"/>
        <v>0</v>
      </c>
      <c r="L17" s="8">
        <f t="shared" si="6"/>
        <v>0</v>
      </c>
      <c r="M17" s="14">
        <f t="shared" si="19"/>
        <v>0</v>
      </c>
      <c r="N17" s="46"/>
      <c r="O17" s="228" t="str">
        <f>IF(AND(E17&gt;0,N17&gt;0),IF(E17&gt;0,VLOOKUP(N17,Tilinumerot!$D$3:$F$54,3,FALSE),"Ei tilinroa"),"-")</f>
        <v>-</v>
      </c>
      <c r="P17" s="62"/>
      <c r="Q17" s="62"/>
      <c r="R17" s="62"/>
      <c r="S17" s="62"/>
      <c r="T17" s="62"/>
      <c r="U17" s="62"/>
      <c r="V17" s="62"/>
      <c r="W17" s="62"/>
      <c r="X17" s="62"/>
      <c r="Y17" s="62"/>
      <c r="Z17" s="64"/>
      <c r="AA17" s="64"/>
      <c r="AB17" s="15">
        <f t="shared" si="20"/>
        <v>0</v>
      </c>
      <c r="AC17" s="71">
        <f t="shared" si="21"/>
        <v>0</v>
      </c>
      <c r="AD17" s="71">
        <f t="shared" si="22"/>
        <v>0</v>
      </c>
      <c r="AE17" t="str">
        <f t="shared" si="0"/>
        <v/>
      </c>
    </row>
    <row r="18" spans="1:31" ht="15.75" thickBot="1" x14ac:dyDescent="0.3">
      <c r="A18" s="225">
        <f t="shared" si="11"/>
        <v>14</v>
      </c>
      <c r="B18" s="18"/>
      <c r="C18" s="19"/>
      <c r="D18" s="20"/>
      <c r="E18" s="62">
        <v>0</v>
      </c>
      <c r="F18" s="255">
        <v>0.255</v>
      </c>
      <c r="G18" s="8">
        <f t="shared" si="12"/>
        <v>0</v>
      </c>
      <c r="H18" s="8">
        <f t="shared" si="13"/>
        <v>0</v>
      </c>
      <c r="I18" s="8">
        <f t="shared" si="14"/>
        <v>0</v>
      </c>
      <c r="J18" s="8">
        <f t="shared" si="4"/>
        <v>0</v>
      </c>
      <c r="K18" s="8">
        <f t="shared" si="5"/>
        <v>0</v>
      </c>
      <c r="L18" s="8">
        <f t="shared" si="6"/>
        <v>0</v>
      </c>
      <c r="M18" s="14">
        <f t="shared" si="19"/>
        <v>0</v>
      </c>
      <c r="N18" s="46"/>
      <c r="O18" s="228" t="str">
        <f>IF(AND(E18&gt;0,N18&gt;0),IF(E18&gt;0,VLOOKUP(N18,Tilinumerot!$D$3:$F$54,3,FALSE),"Ei tilinroa"),"-")</f>
        <v>-</v>
      </c>
      <c r="P18" s="62"/>
      <c r="Q18" s="62"/>
      <c r="R18" s="62"/>
      <c r="S18" s="62"/>
      <c r="T18" s="62"/>
      <c r="U18" s="62"/>
      <c r="V18" s="62"/>
      <c r="W18" s="62"/>
      <c r="X18" s="62"/>
      <c r="Y18" s="62"/>
      <c r="Z18" s="64"/>
      <c r="AA18" s="64"/>
      <c r="AB18" s="15">
        <f t="shared" si="20"/>
        <v>0</v>
      </c>
      <c r="AC18" s="71">
        <f t="shared" si="21"/>
        <v>0</v>
      </c>
      <c r="AD18" s="71">
        <f t="shared" si="22"/>
        <v>0</v>
      </c>
      <c r="AE18" t="str">
        <f t="shared" si="0"/>
        <v/>
      </c>
    </row>
    <row r="19" spans="1:31" ht="15.75" thickBot="1" x14ac:dyDescent="0.3">
      <c r="A19" s="225">
        <f t="shared" si="11"/>
        <v>15</v>
      </c>
      <c r="B19" s="18"/>
      <c r="C19" s="19"/>
      <c r="D19" s="20"/>
      <c r="E19" s="62">
        <v>0</v>
      </c>
      <c r="F19" s="255">
        <v>0.255</v>
      </c>
      <c r="G19" s="8">
        <f t="shared" si="12"/>
        <v>0</v>
      </c>
      <c r="H19" s="8">
        <f t="shared" si="13"/>
        <v>0</v>
      </c>
      <c r="I19" s="8">
        <f t="shared" si="14"/>
        <v>0</v>
      </c>
      <c r="J19" s="8">
        <f t="shared" si="4"/>
        <v>0</v>
      </c>
      <c r="K19" s="8">
        <f t="shared" si="5"/>
        <v>0</v>
      </c>
      <c r="L19" s="8">
        <f t="shared" si="6"/>
        <v>0</v>
      </c>
      <c r="M19" s="14">
        <f t="shared" si="19"/>
        <v>0</v>
      </c>
      <c r="N19" s="46"/>
      <c r="O19" s="228" t="str">
        <f>IF(AND(E19&gt;0,N19&gt;0),IF(E19&gt;0,VLOOKUP(N19,Tilinumerot!$D$3:$F$54,3,FALSE),"Ei tilinroa"),"-")</f>
        <v>-</v>
      </c>
      <c r="P19" s="62"/>
      <c r="Q19" s="62"/>
      <c r="R19" s="62"/>
      <c r="S19" s="62"/>
      <c r="T19" s="62"/>
      <c r="U19" s="62"/>
      <c r="V19" s="62"/>
      <c r="W19" s="62"/>
      <c r="X19" s="62"/>
      <c r="Y19" s="62"/>
      <c r="Z19" s="64"/>
      <c r="AA19" s="64"/>
      <c r="AB19" s="15">
        <f t="shared" si="20"/>
        <v>0</v>
      </c>
      <c r="AC19" s="71">
        <f t="shared" si="21"/>
        <v>0</v>
      </c>
      <c r="AD19" s="71">
        <f t="shared" si="22"/>
        <v>0</v>
      </c>
      <c r="AE19" t="str">
        <f t="shared" si="0"/>
        <v/>
      </c>
    </row>
    <row r="20" spans="1:31" ht="15.75" thickBot="1" x14ac:dyDescent="0.3">
      <c r="A20" s="225">
        <f t="shared" si="11"/>
        <v>16</v>
      </c>
      <c r="B20" s="18"/>
      <c r="C20" s="19"/>
      <c r="D20" s="20"/>
      <c r="E20" s="62">
        <v>0</v>
      </c>
      <c r="F20" s="255">
        <v>0.255</v>
      </c>
      <c r="G20" s="8">
        <f t="shared" si="12"/>
        <v>0</v>
      </c>
      <c r="H20" s="8">
        <f t="shared" si="13"/>
        <v>0</v>
      </c>
      <c r="I20" s="8">
        <f t="shared" si="14"/>
        <v>0</v>
      </c>
      <c r="J20" s="8">
        <f t="shared" si="4"/>
        <v>0</v>
      </c>
      <c r="K20" s="8">
        <f t="shared" si="5"/>
        <v>0</v>
      </c>
      <c r="L20" s="8">
        <f t="shared" si="6"/>
        <v>0</v>
      </c>
      <c r="M20" s="14">
        <f t="shared" si="19"/>
        <v>0</v>
      </c>
      <c r="N20" s="46"/>
      <c r="O20" s="228" t="str">
        <f>IF(AND(E20&gt;0,N20&gt;0),IF(E20&gt;0,VLOOKUP(N20,Tilinumerot!$D$3:$F$54,3,FALSE),"Ei tilinroa"),"-")</f>
        <v>-</v>
      </c>
      <c r="P20" s="62"/>
      <c r="Q20" s="62"/>
      <c r="R20" s="62"/>
      <c r="S20" s="62"/>
      <c r="T20" s="62"/>
      <c r="U20" s="62"/>
      <c r="V20" s="62"/>
      <c r="W20" s="62"/>
      <c r="X20" s="62"/>
      <c r="Y20" s="62"/>
      <c r="Z20" s="64"/>
      <c r="AA20" s="64"/>
      <c r="AB20" s="15">
        <f t="shared" si="20"/>
        <v>0</v>
      </c>
      <c r="AC20" s="71">
        <f t="shared" si="21"/>
        <v>0</v>
      </c>
      <c r="AD20" s="71">
        <f t="shared" si="22"/>
        <v>0</v>
      </c>
      <c r="AE20" t="str">
        <f t="shared" si="0"/>
        <v/>
      </c>
    </row>
    <row r="21" spans="1:31" ht="15.75" thickBot="1" x14ac:dyDescent="0.3">
      <c r="A21" s="225">
        <f t="shared" si="11"/>
        <v>17</v>
      </c>
      <c r="B21" s="18"/>
      <c r="C21" s="19"/>
      <c r="D21" s="20"/>
      <c r="E21" s="62">
        <v>0</v>
      </c>
      <c r="F21" s="255">
        <v>0.255</v>
      </c>
      <c r="G21" s="8">
        <f t="shared" si="12"/>
        <v>0</v>
      </c>
      <c r="H21" s="8">
        <f t="shared" si="13"/>
        <v>0</v>
      </c>
      <c r="I21" s="8">
        <f t="shared" si="14"/>
        <v>0</v>
      </c>
      <c r="J21" s="8">
        <f t="shared" si="4"/>
        <v>0</v>
      </c>
      <c r="K21" s="8">
        <f t="shared" si="5"/>
        <v>0</v>
      </c>
      <c r="L21" s="8">
        <f t="shared" si="6"/>
        <v>0</v>
      </c>
      <c r="M21" s="14">
        <f t="shared" si="19"/>
        <v>0</v>
      </c>
      <c r="N21" s="46"/>
      <c r="O21" s="228" t="str">
        <f>IF(AND(E21&gt;0,N21&gt;0),IF(E21&gt;0,VLOOKUP(N21,Tilinumerot!$D$3:$F$54,3,FALSE),"Ei tilinroa"),"-")</f>
        <v>-</v>
      </c>
      <c r="P21" s="62"/>
      <c r="Q21" s="62"/>
      <c r="R21" s="62"/>
      <c r="S21" s="62"/>
      <c r="T21" s="62"/>
      <c r="U21" s="62"/>
      <c r="V21" s="62"/>
      <c r="W21" s="62"/>
      <c r="X21" s="62"/>
      <c r="Y21" s="62"/>
      <c r="Z21" s="64"/>
      <c r="AA21" s="64"/>
      <c r="AB21" s="15">
        <f t="shared" si="20"/>
        <v>0</v>
      </c>
      <c r="AC21" s="71">
        <f t="shared" si="21"/>
        <v>0</v>
      </c>
      <c r="AD21" s="71">
        <f t="shared" si="22"/>
        <v>0</v>
      </c>
      <c r="AE21" t="str">
        <f t="shared" si="0"/>
        <v/>
      </c>
    </row>
    <row r="22" spans="1:31" ht="15.75" thickBot="1" x14ac:dyDescent="0.3">
      <c r="A22" s="225">
        <f t="shared" si="11"/>
        <v>18</v>
      </c>
      <c r="B22" s="18"/>
      <c r="C22" s="19"/>
      <c r="D22" s="20"/>
      <c r="E22" s="62">
        <v>0</v>
      </c>
      <c r="F22" s="255">
        <v>0.255</v>
      </c>
      <c r="G22" s="8">
        <f t="shared" si="12"/>
        <v>0</v>
      </c>
      <c r="H22" s="8">
        <f t="shared" si="13"/>
        <v>0</v>
      </c>
      <c r="I22" s="8">
        <f t="shared" si="14"/>
        <v>0</v>
      </c>
      <c r="J22" s="8">
        <f t="shared" si="4"/>
        <v>0</v>
      </c>
      <c r="K22" s="8">
        <f t="shared" si="5"/>
        <v>0</v>
      </c>
      <c r="L22" s="8">
        <f t="shared" si="6"/>
        <v>0</v>
      </c>
      <c r="M22" s="14">
        <f t="shared" si="19"/>
        <v>0</v>
      </c>
      <c r="N22" s="46"/>
      <c r="O22" s="228" t="str">
        <f>IF(AND(E22&gt;0,N22&gt;0),IF(E22&gt;0,VLOOKUP(N22,Tilinumerot!$D$3:$F$54,3,FALSE),"Ei tilinroa"),"-")</f>
        <v>-</v>
      </c>
      <c r="P22" s="62"/>
      <c r="Q22" s="62"/>
      <c r="R22" s="62"/>
      <c r="S22" s="62"/>
      <c r="T22" s="62"/>
      <c r="U22" s="62"/>
      <c r="V22" s="62"/>
      <c r="W22" s="62"/>
      <c r="X22" s="62"/>
      <c r="Y22" s="62"/>
      <c r="Z22" s="64"/>
      <c r="AA22" s="64"/>
      <c r="AB22" s="15">
        <f t="shared" si="20"/>
        <v>0</v>
      </c>
      <c r="AC22" s="71">
        <f t="shared" si="21"/>
        <v>0</v>
      </c>
      <c r="AD22" s="71">
        <f t="shared" si="22"/>
        <v>0</v>
      </c>
      <c r="AE22" t="str">
        <f t="shared" si="0"/>
        <v/>
      </c>
    </row>
    <row r="23" spans="1:31" ht="15.75" thickBot="1" x14ac:dyDescent="0.3">
      <c r="A23" s="225">
        <f t="shared" si="11"/>
        <v>19</v>
      </c>
      <c r="B23" s="18"/>
      <c r="C23" s="19"/>
      <c r="D23" s="20"/>
      <c r="E23" s="62">
        <v>0</v>
      </c>
      <c r="F23" s="255">
        <v>0.255</v>
      </c>
      <c r="G23" s="8">
        <f t="shared" si="12"/>
        <v>0</v>
      </c>
      <c r="H23" s="8">
        <f t="shared" si="13"/>
        <v>0</v>
      </c>
      <c r="I23" s="8">
        <f t="shared" si="14"/>
        <v>0</v>
      </c>
      <c r="J23" s="8">
        <f t="shared" si="4"/>
        <v>0</v>
      </c>
      <c r="K23" s="8">
        <f t="shared" si="5"/>
        <v>0</v>
      </c>
      <c r="L23" s="8">
        <f t="shared" si="6"/>
        <v>0</v>
      </c>
      <c r="M23" s="14">
        <f t="shared" si="19"/>
        <v>0</v>
      </c>
      <c r="N23" s="46"/>
      <c r="O23" s="228" t="str">
        <f>IF(AND(E23&gt;0,N23&gt;0),IF(E23&gt;0,VLOOKUP(N23,Tilinumerot!$D$3:$F$54,3,FALSE),"Ei tilinroa"),"-")</f>
        <v>-</v>
      </c>
      <c r="P23" s="62"/>
      <c r="Q23" s="62"/>
      <c r="R23" s="62"/>
      <c r="S23" s="62"/>
      <c r="T23" s="62"/>
      <c r="U23" s="62"/>
      <c r="V23" s="62"/>
      <c r="W23" s="62"/>
      <c r="X23" s="62"/>
      <c r="Y23" s="62"/>
      <c r="Z23" s="64"/>
      <c r="AA23" s="64"/>
      <c r="AB23" s="15">
        <f t="shared" si="20"/>
        <v>0</v>
      </c>
      <c r="AC23" s="71">
        <f t="shared" si="21"/>
        <v>0</v>
      </c>
      <c r="AD23" s="71">
        <f t="shared" si="22"/>
        <v>0</v>
      </c>
      <c r="AE23" t="str">
        <f t="shared" si="0"/>
        <v/>
      </c>
    </row>
    <row r="24" spans="1:31" ht="15.75" thickBot="1" x14ac:dyDescent="0.3">
      <c r="A24" s="225">
        <f t="shared" si="11"/>
        <v>20</v>
      </c>
      <c r="B24" s="18"/>
      <c r="C24" s="19"/>
      <c r="D24" s="20"/>
      <c r="E24" s="62">
        <v>0</v>
      </c>
      <c r="F24" s="255">
        <v>0.255</v>
      </c>
      <c r="G24" s="8">
        <f t="shared" si="12"/>
        <v>0</v>
      </c>
      <c r="H24" s="8">
        <f t="shared" si="13"/>
        <v>0</v>
      </c>
      <c r="I24" s="8">
        <f t="shared" si="14"/>
        <v>0</v>
      </c>
      <c r="J24" s="8">
        <f t="shared" si="4"/>
        <v>0</v>
      </c>
      <c r="K24" s="8">
        <f t="shared" si="5"/>
        <v>0</v>
      </c>
      <c r="L24" s="8">
        <f t="shared" si="6"/>
        <v>0</v>
      </c>
      <c r="M24" s="14">
        <f t="shared" si="19"/>
        <v>0</v>
      </c>
      <c r="N24" s="46"/>
      <c r="O24" s="228" t="str">
        <f>IF(AND(E24&gt;0,N24&gt;0),IF(E24&gt;0,VLOOKUP(N24,Tilinumerot!$D$3:$F$54,3,FALSE),"Ei tilinroa"),"-")</f>
        <v>-</v>
      </c>
      <c r="P24" s="62"/>
      <c r="Q24" s="62"/>
      <c r="R24" s="62"/>
      <c r="S24" s="62"/>
      <c r="T24" s="62"/>
      <c r="U24" s="62"/>
      <c r="V24" s="62"/>
      <c r="W24" s="62"/>
      <c r="X24" s="62"/>
      <c r="Y24" s="62"/>
      <c r="Z24" s="64"/>
      <c r="AA24" s="64"/>
      <c r="AB24" s="15">
        <f t="shared" si="20"/>
        <v>0</v>
      </c>
      <c r="AC24" s="71">
        <f t="shared" si="21"/>
        <v>0</v>
      </c>
      <c r="AD24" s="71">
        <f t="shared" si="22"/>
        <v>0</v>
      </c>
      <c r="AE24" t="str">
        <f t="shared" si="0"/>
        <v/>
      </c>
    </row>
    <row r="25" spans="1:31" ht="15.75" thickBot="1" x14ac:dyDescent="0.3">
      <c r="A25" s="225">
        <f t="shared" si="11"/>
        <v>21</v>
      </c>
      <c r="B25" s="18"/>
      <c r="C25" s="19"/>
      <c r="D25" s="20"/>
      <c r="E25" s="62">
        <v>0</v>
      </c>
      <c r="F25" s="255">
        <v>0.255</v>
      </c>
      <c r="G25" s="8">
        <f t="shared" si="12"/>
        <v>0</v>
      </c>
      <c r="H25" s="8">
        <f t="shared" si="13"/>
        <v>0</v>
      </c>
      <c r="I25" s="8">
        <f t="shared" si="14"/>
        <v>0</v>
      </c>
      <c r="J25" s="8">
        <f t="shared" si="4"/>
        <v>0</v>
      </c>
      <c r="K25" s="8">
        <f t="shared" si="5"/>
        <v>0</v>
      </c>
      <c r="L25" s="8">
        <f t="shared" si="6"/>
        <v>0</v>
      </c>
      <c r="M25" s="14">
        <f t="shared" si="19"/>
        <v>0</v>
      </c>
      <c r="N25" s="46"/>
      <c r="O25" s="228" t="str">
        <f>IF(AND(E25&gt;0,N25&gt;0),IF(E25&gt;0,VLOOKUP(N25,Tilinumerot!$D$3:$F$54,3,FALSE),"Ei tilinroa"),"-")</f>
        <v>-</v>
      </c>
      <c r="P25" s="62"/>
      <c r="Q25" s="62"/>
      <c r="R25" s="62"/>
      <c r="S25" s="62"/>
      <c r="T25" s="62"/>
      <c r="U25" s="62"/>
      <c r="V25" s="62"/>
      <c r="W25" s="62"/>
      <c r="X25" s="62"/>
      <c r="Y25" s="62"/>
      <c r="Z25" s="64"/>
      <c r="AA25" s="64"/>
      <c r="AB25" s="15">
        <f t="shared" si="20"/>
        <v>0</v>
      </c>
      <c r="AC25" s="71">
        <f t="shared" si="21"/>
        <v>0</v>
      </c>
      <c r="AD25" s="71">
        <f t="shared" si="22"/>
        <v>0</v>
      </c>
      <c r="AE25" t="str">
        <f t="shared" si="0"/>
        <v/>
      </c>
    </row>
    <row r="26" spans="1:31" ht="15.75" thickBot="1" x14ac:dyDescent="0.3">
      <c r="A26" s="225">
        <f t="shared" si="11"/>
        <v>22</v>
      </c>
      <c r="B26" s="18"/>
      <c r="C26" s="19"/>
      <c r="D26" s="20"/>
      <c r="E26" s="62">
        <v>0</v>
      </c>
      <c r="F26" s="255">
        <v>0.255</v>
      </c>
      <c r="G26" s="8">
        <f t="shared" si="12"/>
        <v>0</v>
      </c>
      <c r="H26" s="8">
        <f t="shared" si="13"/>
        <v>0</v>
      </c>
      <c r="I26" s="8">
        <f t="shared" si="14"/>
        <v>0</v>
      </c>
      <c r="J26" s="8">
        <f t="shared" si="4"/>
        <v>0</v>
      </c>
      <c r="K26" s="8">
        <f t="shared" si="5"/>
        <v>0</v>
      </c>
      <c r="L26" s="8">
        <f t="shared" si="6"/>
        <v>0</v>
      </c>
      <c r="M26" s="14">
        <f t="shared" si="19"/>
        <v>0</v>
      </c>
      <c r="N26" s="46"/>
      <c r="O26" s="228" t="str">
        <f>IF(AND(E26&gt;0,N26&gt;0),IF(E26&gt;0,VLOOKUP(N26,Tilinumerot!$D$3:$F$54,3,FALSE),"Ei tilinroa"),"-")</f>
        <v>-</v>
      </c>
      <c r="P26" s="62"/>
      <c r="Q26" s="62"/>
      <c r="R26" s="62"/>
      <c r="S26" s="62"/>
      <c r="T26" s="62"/>
      <c r="U26" s="62"/>
      <c r="V26" s="62"/>
      <c r="W26" s="62"/>
      <c r="X26" s="62"/>
      <c r="Y26" s="62"/>
      <c r="Z26" s="64"/>
      <c r="AA26" s="64"/>
      <c r="AB26" s="15">
        <f t="shared" si="20"/>
        <v>0</v>
      </c>
      <c r="AC26" s="71">
        <f t="shared" si="21"/>
        <v>0</v>
      </c>
      <c r="AD26" s="71">
        <f t="shared" si="22"/>
        <v>0</v>
      </c>
      <c r="AE26" t="str">
        <f t="shared" si="0"/>
        <v/>
      </c>
    </row>
    <row r="27" spans="1:31" ht="15.75" thickBot="1" x14ac:dyDescent="0.3">
      <c r="A27" s="225">
        <f t="shared" si="11"/>
        <v>23</v>
      </c>
      <c r="B27" s="18"/>
      <c r="C27" s="19"/>
      <c r="D27" s="20"/>
      <c r="E27" s="62">
        <v>0</v>
      </c>
      <c r="F27" s="255">
        <v>0.255</v>
      </c>
      <c r="G27" s="8">
        <f t="shared" si="12"/>
        <v>0</v>
      </c>
      <c r="H27" s="8">
        <f t="shared" si="13"/>
        <v>0</v>
      </c>
      <c r="I27" s="8">
        <f t="shared" si="14"/>
        <v>0</v>
      </c>
      <c r="J27" s="8">
        <f t="shared" si="4"/>
        <v>0</v>
      </c>
      <c r="K27" s="8">
        <f t="shared" si="5"/>
        <v>0</v>
      </c>
      <c r="L27" s="8">
        <f t="shared" si="6"/>
        <v>0</v>
      </c>
      <c r="M27" s="14">
        <f t="shared" si="19"/>
        <v>0</v>
      </c>
      <c r="N27" s="46"/>
      <c r="O27" s="228" t="str">
        <f>IF(AND(E27&gt;0,N27&gt;0),IF(E27&gt;0,VLOOKUP(N27,Tilinumerot!$D$3:$F$54,3,FALSE),"Ei tilinroa"),"-")</f>
        <v>-</v>
      </c>
      <c r="P27" s="62"/>
      <c r="Q27" s="62"/>
      <c r="R27" s="62"/>
      <c r="S27" s="62"/>
      <c r="T27" s="62"/>
      <c r="U27" s="62"/>
      <c r="V27" s="62"/>
      <c r="W27" s="62"/>
      <c r="X27" s="62"/>
      <c r="Y27" s="62"/>
      <c r="Z27" s="64"/>
      <c r="AA27" s="64"/>
      <c r="AB27" s="15">
        <f t="shared" si="20"/>
        <v>0</v>
      </c>
      <c r="AC27" s="71">
        <f t="shared" si="21"/>
        <v>0</v>
      </c>
      <c r="AD27" s="71">
        <f t="shared" si="22"/>
        <v>0</v>
      </c>
      <c r="AE27" t="str">
        <f t="shared" si="0"/>
        <v/>
      </c>
    </row>
    <row r="28" spans="1:31" ht="15.75" thickBot="1" x14ac:dyDescent="0.3">
      <c r="A28" s="225">
        <f t="shared" si="11"/>
        <v>24</v>
      </c>
      <c r="B28" s="18"/>
      <c r="C28" s="19"/>
      <c r="D28" s="20"/>
      <c r="E28" s="62">
        <v>0</v>
      </c>
      <c r="F28" s="255">
        <v>0.255</v>
      </c>
      <c r="G28" s="8">
        <f t="shared" si="12"/>
        <v>0</v>
      </c>
      <c r="H28" s="8">
        <f t="shared" si="13"/>
        <v>0</v>
      </c>
      <c r="I28" s="8">
        <f t="shared" si="14"/>
        <v>0</v>
      </c>
      <c r="J28" s="8">
        <f t="shared" si="4"/>
        <v>0</v>
      </c>
      <c r="K28" s="8">
        <f t="shared" si="5"/>
        <v>0</v>
      </c>
      <c r="L28" s="8">
        <f t="shared" si="6"/>
        <v>0</v>
      </c>
      <c r="M28" s="14">
        <f t="shared" si="19"/>
        <v>0</v>
      </c>
      <c r="N28" s="46"/>
      <c r="O28" s="228" t="str">
        <f>IF(AND(E28&gt;0,N28&gt;0),IF(E28&gt;0,VLOOKUP(N28,Tilinumerot!$D$3:$F$54,3,FALSE),"Ei tilinroa"),"-")</f>
        <v>-</v>
      </c>
      <c r="P28" s="62"/>
      <c r="Q28" s="62"/>
      <c r="R28" s="62"/>
      <c r="S28" s="62"/>
      <c r="T28" s="62"/>
      <c r="U28" s="62"/>
      <c r="V28" s="62"/>
      <c r="W28" s="62"/>
      <c r="X28" s="62"/>
      <c r="Y28" s="62"/>
      <c r="Z28" s="64"/>
      <c r="AA28" s="64"/>
      <c r="AB28" s="15">
        <f t="shared" si="20"/>
        <v>0</v>
      </c>
      <c r="AC28" s="71">
        <f t="shared" si="21"/>
        <v>0</v>
      </c>
      <c r="AD28" s="71">
        <f t="shared" si="22"/>
        <v>0</v>
      </c>
      <c r="AE28" t="str">
        <f t="shared" si="0"/>
        <v/>
      </c>
    </row>
    <row r="29" spans="1:31" ht="15.75" thickBot="1" x14ac:dyDescent="0.3">
      <c r="A29" s="225">
        <f t="shared" si="11"/>
        <v>25</v>
      </c>
      <c r="B29" s="18"/>
      <c r="C29" s="19"/>
      <c r="D29" s="20"/>
      <c r="E29" s="62">
        <v>0</v>
      </c>
      <c r="F29" s="255">
        <v>0.255</v>
      </c>
      <c r="G29" s="8">
        <f t="shared" si="12"/>
        <v>0</v>
      </c>
      <c r="H29" s="8">
        <f t="shared" si="13"/>
        <v>0</v>
      </c>
      <c r="I29" s="8">
        <f t="shared" si="14"/>
        <v>0</v>
      </c>
      <c r="J29" s="8">
        <f t="shared" si="4"/>
        <v>0</v>
      </c>
      <c r="K29" s="8">
        <f t="shared" si="5"/>
        <v>0</v>
      </c>
      <c r="L29" s="8">
        <f t="shared" si="6"/>
        <v>0</v>
      </c>
      <c r="M29" s="14">
        <f t="shared" si="19"/>
        <v>0</v>
      </c>
      <c r="N29" s="46"/>
      <c r="O29" s="228" t="str">
        <f>IF(AND(E29&gt;0,N29&gt;0),IF(E29&gt;0,VLOOKUP(N29,Tilinumerot!$D$3:$F$54,3,FALSE),"Ei tilinroa"),"-")</f>
        <v>-</v>
      </c>
      <c r="P29" s="62"/>
      <c r="Q29" s="62"/>
      <c r="R29" s="62"/>
      <c r="S29" s="62"/>
      <c r="T29" s="62"/>
      <c r="U29" s="62"/>
      <c r="V29" s="62"/>
      <c r="W29" s="62"/>
      <c r="X29" s="62"/>
      <c r="Y29" s="62"/>
      <c r="Z29" s="64"/>
      <c r="AA29" s="64"/>
      <c r="AB29" s="15">
        <f t="shared" si="20"/>
        <v>0</v>
      </c>
      <c r="AC29" s="71">
        <f t="shared" si="21"/>
        <v>0</v>
      </c>
      <c r="AD29" s="71">
        <f t="shared" si="22"/>
        <v>0</v>
      </c>
      <c r="AE29" t="str">
        <f t="shared" si="0"/>
        <v/>
      </c>
    </row>
    <row r="30" spans="1:31" ht="15.75" thickBot="1" x14ac:dyDescent="0.3">
      <c r="A30" s="225">
        <f t="shared" si="11"/>
        <v>26</v>
      </c>
      <c r="B30" s="18"/>
      <c r="C30" s="19"/>
      <c r="D30" s="20"/>
      <c r="E30" s="62">
        <v>0</v>
      </c>
      <c r="F30" s="255">
        <v>0.255</v>
      </c>
      <c r="G30" s="8">
        <f t="shared" si="12"/>
        <v>0</v>
      </c>
      <c r="H30" s="8">
        <f t="shared" si="13"/>
        <v>0</v>
      </c>
      <c r="I30" s="8">
        <f t="shared" si="14"/>
        <v>0</v>
      </c>
      <c r="J30" s="8">
        <f t="shared" si="4"/>
        <v>0</v>
      </c>
      <c r="K30" s="8">
        <f t="shared" si="5"/>
        <v>0</v>
      </c>
      <c r="L30" s="8">
        <f t="shared" si="6"/>
        <v>0</v>
      </c>
      <c r="M30" s="14">
        <f t="shared" si="19"/>
        <v>0</v>
      </c>
      <c r="N30" s="46"/>
      <c r="O30" s="228" t="str">
        <f>IF(AND(E30&gt;0,N30&gt;0),IF(E30&gt;0,VLOOKUP(N30,Tilinumerot!$D$3:$F$54,3,FALSE),"Ei tilinroa"),"-")</f>
        <v>-</v>
      </c>
      <c r="P30" s="62"/>
      <c r="Q30" s="62"/>
      <c r="R30" s="62"/>
      <c r="S30" s="62"/>
      <c r="T30" s="62"/>
      <c r="U30" s="62"/>
      <c r="V30" s="62"/>
      <c r="W30" s="62"/>
      <c r="X30" s="62"/>
      <c r="Y30" s="62"/>
      <c r="Z30" s="64"/>
      <c r="AA30" s="64"/>
      <c r="AB30" s="15">
        <f t="shared" si="20"/>
        <v>0</v>
      </c>
      <c r="AC30" s="71">
        <f t="shared" si="21"/>
        <v>0</v>
      </c>
      <c r="AD30" s="71">
        <f t="shared" si="22"/>
        <v>0</v>
      </c>
      <c r="AE30" t="str">
        <f t="shared" si="0"/>
        <v/>
      </c>
    </row>
    <row r="31" spans="1:31" ht="15.75" thickBot="1" x14ac:dyDescent="0.3">
      <c r="A31" s="225">
        <f t="shared" si="11"/>
        <v>27</v>
      </c>
      <c r="B31" s="18"/>
      <c r="C31" s="19"/>
      <c r="D31" s="20"/>
      <c r="E31" s="62">
        <v>0</v>
      </c>
      <c r="F31" s="255">
        <v>0.255</v>
      </c>
      <c r="G31" s="8">
        <f t="shared" si="12"/>
        <v>0</v>
      </c>
      <c r="H31" s="8">
        <f t="shared" si="13"/>
        <v>0</v>
      </c>
      <c r="I31" s="8">
        <f t="shared" si="14"/>
        <v>0</v>
      </c>
      <c r="J31" s="8">
        <f t="shared" si="4"/>
        <v>0</v>
      </c>
      <c r="K31" s="8">
        <f t="shared" si="5"/>
        <v>0</v>
      </c>
      <c r="L31" s="8">
        <f t="shared" si="6"/>
        <v>0</v>
      </c>
      <c r="M31" s="14">
        <f t="shared" si="19"/>
        <v>0</v>
      </c>
      <c r="N31" s="46"/>
      <c r="O31" s="228" t="str">
        <f>IF(AND(E31&gt;0,N31&gt;0),IF(E31&gt;0,VLOOKUP(N31,Tilinumerot!$D$3:$F$54,3,FALSE),"Ei tilinroa"),"-")</f>
        <v>-</v>
      </c>
      <c r="P31" s="62"/>
      <c r="Q31" s="62"/>
      <c r="R31" s="62"/>
      <c r="S31" s="62"/>
      <c r="T31" s="62"/>
      <c r="U31" s="62"/>
      <c r="V31" s="62"/>
      <c r="W31" s="62"/>
      <c r="X31" s="62"/>
      <c r="Y31" s="62"/>
      <c r="Z31" s="64"/>
      <c r="AA31" s="64"/>
      <c r="AB31" s="15">
        <f t="shared" si="20"/>
        <v>0</v>
      </c>
      <c r="AC31" s="71">
        <f t="shared" si="21"/>
        <v>0</v>
      </c>
      <c r="AD31" s="71">
        <f t="shared" si="22"/>
        <v>0</v>
      </c>
      <c r="AE31" t="str">
        <f t="shared" si="0"/>
        <v/>
      </c>
    </row>
    <row r="32" spans="1:31" ht="15.75" thickBot="1" x14ac:dyDescent="0.3">
      <c r="A32" s="225">
        <f t="shared" si="11"/>
        <v>28</v>
      </c>
      <c r="B32" s="18"/>
      <c r="C32" s="19"/>
      <c r="D32" s="20"/>
      <c r="E32" s="62">
        <v>0</v>
      </c>
      <c r="F32" s="255">
        <v>0.255</v>
      </c>
      <c r="G32" s="8">
        <f t="shared" si="12"/>
        <v>0</v>
      </c>
      <c r="H32" s="8">
        <f t="shared" si="13"/>
        <v>0</v>
      </c>
      <c r="I32" s="8">
        <f t="shared" si="14"/>
        <v>0</v>
      </c>
      <c r="J32" s="8">
        <f t="shared" si="4"/>
        <v>0</v>
      </c>
      <c r="K32" s="8">
        <f t="shared" si="5"/>
        <v>0</v>
      </c>
      <c r="L32" s="8">
        <f t="shared" si="6"/>
        <v>0</v>
      </c>
      <c r="M32" s="14">
        <f t="shared" si="19"/>
        <v>0</v>
      </c>
      <c r="N32" s="46"/>
      <c r="O32" s="228" t="str">
        <f>IF(AND(E32&gt;0,N32&gt;0),IF(E32&gt;0,VLOOKUP(N32,Tilinumerot!$D$3:$F$54,3,FALSE),"Ei tilinroa"),"-")</f>
        <v>-</v>
      </c>
      <c r="P32" s="62"/>
      <c r="Q32" s="62"/>
      <c r="R32" s="62"/>
      <c r="S32" s="62"/>
      <c r="T32" s="62"/>
      <c r="U32" s="62"/>
      <c r="V32" s="62"/>
      <c r="W32" s="62"/>
      <c r="X32" s="62"/>
      <c r="Y32" s="62"/>
      <c r="Z32" s="64"/>
      <c r="AA32" s="64"/>
      <c r="AB32" s="15">
        <f t="shared" si="20"/>
        <v>0</v>
      </c>
      <c r="AC32" s="71">
        <f t="shared" si="21"/>
        <v>0</v>
      </c>
      <c r="AD32" s="71">
        <f t="shared" si="22"/>
        <v>0</v>
      </c>
      <c r="AE32" t="str">
        <f t="shared" si="0"/>
        <v/>
      </c>
    </row>
    <row r="33" spans="1:31" ht="15.75" thickBot="1" x14ac:dyDescent="0.3">
      <c r="A33" s="225">
        <f t="shared" si="11"/>
        <v>29</v>
      </c>
      <c r="B33" s="18"/>
      <c r="C33" s="19"/>
      <c r="D33" s="20"/>
      <c r="E33" s="62">
        <v>0</v>
      </c>
      <c r="F33" s="255">
        <v>0.255</v>
      </c>
      <c r="G33" s="8">
        <f t="shared" si="12"/>
        <v>0</v>
      </c>
      <c r="H33" s="8">
        <f t="shared" si="13"/>
        <v>0</v>
      </c>
      <c r="I33" s="8">
        <f t="shared" si="14"/>
        <v>0</v>
      </c>
      <c r="J33" s="8">
        <f t="shared" si="4"/>
        <v>0</v>
      </c>
      <c r="K33" s="8">
        <f t="shared" si="5"/>
        <v>0</v>
      </c>
      <c r="L33" s="8">
        <f t="shared" si="6"/>
        <v>0</v>
      </c>
      <c r="M33" s="14">
        <f t="shared" si="19"/>
        <v>0</v>
      </c>
      <c r="N33" s="46"/>
      <c r="O33" s="228" t="str">
        <f>IF(AND(E33&gt;0,N33&gt;0),IF(E33&gt;0,VLOOKUP(N33,Tilinumerot!$D$3:$F$54,3,FALSE),"Ei tilinroa"),"-")</f>
        <v>-</v>
      </c>
      <c r="P33" s="62"/>
      <c r="Q33" s="62"/>
      <c r="R33" s="62"/>
      <c r="S33" s="62"/>
      <c r="T33" s="62"/>
      <c r="U33" s="62"/>
      <c r="V33" s="62"/>
      <c r="W33" s="62"/>
      <c r="X33" s="62"/>
      <c r="Y33" s="62"/>
      <c r="Z33" s="64"/>
      <c r="AA33" s="64"/>
      <c r="AB33" s="15">
        <f t="shared" si="20"/>
        <v>0</v>
      </c>
      <c r="AC33" s="71">
        <f t="shared" si="21"/>
        <v>0</v>
      </c>
      <c r="AD33" s="71">
        <f t="shared" si="22"/>
        <v>0</v>
      </c>
      <c r="AE33" t="str">
        <f t="shared" si="0"/>
        <v/>
      </c>
    </row>
    <row r="34" spans="1:31" ht="15.75" thickBot="1" x14ac:dyDescent="0.3">
      <c r="A34" s="225">
        <f t="shared" si="11"/>
        <v>30</v>
      </c>
      <c r="B34" s="18"/>
      <c r="C34" s="19"/>
      <c r="D34" s="20"/>
      <c r="E34" s="62">
        <v>0</v>
      </c>
      <c r="F34" s="255">
        <v>0.255</v>
      </c>
      <c r="G34" s="8">
        <f t="shared" si="12"/>
        <v>0</v>
      </c>
      <c r="H34" s="8">
        <f t="shared" si="13"/>
        <v>0</v>
      </c>
      <c r="I34" s="8">
        <f t="shared" si="14"/>
        <v>0</v>
      </c>
      <c r="J34" s="8">
        <f t="shared" si="4"/>
        <v>0</v>
      </c>
      <c r="K34" s="8">
        <f t="shared" si="5"/>
        <v>0</v>
      </c>
      <c r="L34" s="8">
        <f t="shared" si="6"/>
        <v>0</v>
      </c>
      <c r="M34" s="14">
        <f t="shared" si="19"/>
        <v>0</v>
      </c>
      <c r="N34" s="46"/>
      <c r="O34" s="228" t="str">
        <f>IF(AND(E34&gt;0,N34&gt;0),IF(E34&gt;0,VLOOKUP(N34,Tilinumerot!$D$3:$F$54,3,FALSE),"Ei tilinroa"),"-")</f>
        <v>-</v>
      </c>
      <c r="P34" s="62"/>
      <c r="Q34" s="62"/>
      <c r="R34" s="62"/>
      <c r="S34" s="62"/>
      <c r="T34" s="62"/>
      <c r="U34" s="62"/>
      <c r="V34" s="62"/>
      <c r="W34" s="62"/>
      <c r="X34" s="62"/>
      <c r="Y34" s="62"/>
      <c r="Z34" s="64"/>
      <c r="AA34" s="64"/>
      <c r="AB34" s="15">
        <f t="shared" si="20"/>
        <v>0</v>
      </c>
      <c r="AC34" s="71">
        <f t="shared" si="21"/>
        <v>0</v>
      </c>
      <c r="AD34" s="71">
        <f t="shared" si="22"/>
        <v>0</v>
      </c>
      <c r="AE34" t="str">
        <f t="shared" si="0"/>
        <v/>
      </c>
    </row>
    <row r="35" spans="1:31" ht="15.75" thickBot="1" x14ac:dyDescent="0.3">
      <c r="A35" s="225">
        <f t="shared" si="11"/>
        <v>31</v>
      </c>
      <c r="B35" s="18"/>
      <c r="C35" s="19"/>
      <c r="D35" s="20"/>
      <c r="E35" s="62">
        <v>0</v>
      </c>
      <c r="F35" s="255">
        <v>0.255</v>
      </c>
      <c r="G35" s="8">
        <f t="shared" si="12"/>
        <v>0</v>
      </c>
      <c r="H35" s="8">
        <f t="shared" si="13"/>
        <v>0</v>
      </c>
      <c r="I35" s="8">
        <f t="shared" si="14"/>
        <v>0</v>
      </c>
      <c r="J35" s="8">
        <f t="shared" si="4"/>
        <v>0</v>
      </c>
      <c r="K35" s="8">
        <f t="shared" si="5"/>
        <v>0</v>
      </c>
      <c r="L35" s="8">
        <f t="shared" si="6"/>
        <v>0</v>
      </c>
      <c r="M35" s="14">
        <f t="shared" si="19"/>
        <v>0</v>
      </c>
      <c r="N35" s="46"/>
      <c r="O35" s="228" t="str">
        <f>IF(AND(E35&gt;0,N35&gt;0),IF(E35&gt;0,VLOOKUP(N35,Tilinumerot!$D$3:$F$54,3,FALSE),"Ei tilinroa"),"-")</f>
        <v>-</v>
      </c>
      <c r="P35" s="62"/>
      <c r="Q35" s="62"/>
      <c r="R35" s="62"/>
      <c r="S35" s="62"/>
      <c r="T35" s="62"/>
      <c r="U35" s="62"/>
      <c r="V35" s="62"/>
      <c r="W35" s="62"/>
      <c r="X35" s="62"/>
      <c r="Y35" s="62"/>
      <c r="Z35" s="64"/>
      <c r="AA35" s="64"/>
      <c r="AB35" s="15">
        <f t="shared" si="20"/>
        <v>0</v>
      </c>
      <c r="AC35" s="71">
        <f t="shared" si="21"/>
        <v>0</v>
      </c>
      <c r="AD35" s="71">
        <f t="shared" si="22"/>
        <v>0</v>
      </c>
      <c r="AE35" t="str">
        <f t="shared" si="0"/>
        <v/>
      </c>
    </row>
    <row r="36" spans="1:31" ht="15.75" thickBot="1" x14ac:dyDescent="0.3">
      <c r="A36" s="225">
        <f t="shared" si="11"/>
        <v>32</v>
      </c>
      <c r="B36" s="18"/>
      <c r="C36" s="19"/>
      <c r="D36" s="20"/>
      <c r="E36" s="62">
        <v>0</v>
      </c>
      <c r="F36" s="255">
        <v>0.255</v>
      </c>
      <c r="G36" s="8">
        <f t="shared" si="12"/>
        <v>0</v>
      </c>
      <c r="H36" s="8">
        <f t="shared" si="13"/>
        <v>0</v>
      </c>
      <c r="I36" s="8">
        <f t="shared" si="14"/>
        <v>0</v>
      </c>
      <c r="J36" s="8">
        <f t="shared" si="4"/>
        <v>0</v>
      </c>
      <c r="K36" s="8">
        <f t="shared" si="5"/>
        <v>0</v>
      </c>
      <c r="L36" s="8">
        <f t="shared" si="6"/>
        <v>0</v>
      </c>
      <c r="M36" s="14">
        <f t="shared" si="19"/>
        <v>0</v>
      </c>
      <c r="N36" s="46"/>
      <c r="O36" s="228" t="str">
        <f>IF(AND(E36&gt;0,N36&gt;0),IF(E36&gt;0,VLOOKUP(N36,Tilinumerot!$D$3:$F$54,3,FALSE),"Ei tilinroa"),"-")</f>
        <v>-</v>
      </c>
      <c r="P36" s="62"/>
      <c r="Q36" s="62"/>
      <c r="R36" s="62"/>
      <c r="S36" s="62"/>
      <c r="T36" s="62"/>
      <c r="U36" s="62"/>
      <c r="V36" s="62"/>
      <c r="W36" s="62"/>
      <c r="X36" s="62"/>
      <c r="Y36" s="62"/>
      <c r="Z36" s="64"/>
      <c r="AA36" s="64"/>
      <c r="AB36" s="15">
        <f t="shared" si="20"/>
        <v>0</v>
      </c>
      <c r="AC36" s="71">
        <f t="shared" si="21"/>
        <v>0</v>
      </c>
      <c r="AD36" s="71">
        <f t="shared" si="22"/>
        <v>0</v>
      </c>
      <c r="AE36" t="str">
        <f t="shared" si="0"/>
        <v/>
      </c>
    </row>
    <row r="37" spans="1:31" ht="15.75" thickBot="1" x14ac:dyDescent="0.3">
      <c r="A37" s="225">
        <f t="shared" si="11"/>
        <v>33</v>
      </c>
      <c r="B37" s="18"/>
      <c r="C37" s="19"/>
      <c r="D37" s="20"/>
      <c r="E37" s="62">
        <v>0</v>
      </c>
      <c r="F37" s="255">
        <v>0.255</v>
      </c>
      <c r="G37" s="8">
        <f t="shared" si="12"/>
        <v>0</v>
      </c>
      <c r="H37" s="8">
        <f t="shared" si="13"/>
        <v>0</v>
      </c>
      <c r="I37" s="8">
        <f t="shared" si="14"/>
        <v>0</v>
      </c>
      <c r="J37" s="8">
        <f t="shared" si="4"/>
        <v>0</v>
      </c>
      <c r="K37" s="8">
        <f t="shared" si="5"/>
        <v>0</v>
      </c>
      <c r="L37" s="8">
        <f t="shared" si="6"/>
        <v>0</v>
      </c>
      <c r="M37" s="14">
        <f t="shared" si="19"/>
        <v>0</v>
      </c>
      <c r="N37" s="46"/>
      <c r="O37" s="228" t="str">
        <f>IF(AND(E37&gt;0,N37&gt;0),IF(E37&gt;0,VLOOKUP(N37,Tilinumerot!$D$3:$F$54,3,FALSE),"Ei tilinroa"),"-")</f>
        <v>-</v>
      </c>
      <c r="P37" s="62"/>
      <c r="Q37" s="62"/>
      <c r="R37" s="62"/>
      <c r="S37" s="62"/>
      <c r="T37" s="62"/>
      <c r="U37" s="62"/>
      <c r="V37" s="62"/>
      <c r="W37" s="62"/>
      <c r="X37" s="62"/>
      <c r="Y37" s="62"/>
      <c r="Z37" s="64"/>
      <c r="AA37" s="64"/>
      <c r="AB37" s="15">
        <f t="shared" si="20"/>
        <v>0</v>
      </c>
      <c r="AC37" s="71">
        <f t="shared" si="21"/>
        <v>0</v>
      </c>
      <c r="AD37" s="71">
        <f t="shared" si="22"/>
        <v>0</v>
      </c>
      <c r="AE37" t="str">
        <f t="shared" si="0"/>
        <v/>
      </c>
    </row>
    <row r="38" spans="1:31" ht="15.75" thickBot="1" x14ac:dyDescent="0.3">
      <c r="A38" s="225">
        <f t="shared" si="11"/>
        <v>34</v>
      </c>
      <c r="B38" s="18"/>
      <c r="C38" s="19"/>
      <c r="D38" s="20"/>
      <c r="E38" s="62">
        <v>0</v>
      </c>
      <c r="F38" s="255">
        <v>0.255</v>
      </c>
      <c r="G38" s="8">
        <f t="shared" si="12"/>
        <v>0</v>
      </c>
      <c r="H38" s="8">
        <f t="shared" si="13"/>
        <v>0</v>
      </c>
      <c r="I38" s="8">
        <f t="shared" si="14"/>
        <v>0</v>
      </c>
      <c r="J38" s="8">
        <f t="shared" si="4"/>
        <v>0</v>
      </c>
      <c r="K38" s="8">
        <f t="shared" si="5"/>
        <v>0</v>
      </c>
      <c r="L38" s="8">
        <f t="shared" si="6"/>
        <v>0</v>
      </c>
      <c r="M38" s="14">
        <f t="shared" si="19"/>
        <v>0</v>
      </c>
      <c r="N38" s="46"/>
      <c r="O38" s="228" t="str">
        <f>IF(AND(E38&gt;0,N38&gt;0),IF(E38&gt;0,VLOOKUP(N38,Tilinumerot!$D$3:$F$54,3,FALSE),"Ei tilinroa"),"-")</f>
        <v>-</v>
      </c>
      <c r="P38" s="62"/>
      <c r="Q38" s="62"/>
      <c r="R38" s="62"/>
      <c r="S38" s="62"/>
      <c r="T38" s="62"/>
      <c r="U38" s="62"/>
      <c r="V38" s="62"/>
      <c r="W38" s="62"/>
      <c r="X38" s="62"/>
      <c r="Y38" s="62"/>
      <c r="Z38" s="64"/>
      <c r="AA38" s="64"/>
      <c r="AB38" s="15">
        <f t="shared" si="20"/>
        <v>0</v>
      </c>
      <c r="AC38" s="71">
        <f t="shared" si="21"/>
        <v>0</v>
      </c>
      <c r="AD38" s="71">
        <f t="shared" si="22"/>
        <v>0</v>
      </c>
      <c r="AE38" t="str">
        <f t="shared" si="0"/>
        <v/>
      </c>
    </row>
    <row r="39" spans="1:31" ht="15.75" thickBot="1" x14ac:dyDescent="0.3">
      <c r="A39" s="225">
        <f t="shared" si="11"/>
        <v>35</v>
      </c>
      <c r="B39" s="18"/>
      <c r="C39" s="19"/>
      <c r="D39" s="20"/>
      <c r="E39" s="62">
        <v>0</v>
      </c>
      <c r="F39" s="255">
        <v>0.255</v>
      </c>
      <c r="G39" s="8">
        <f t="shared" si="12"/>
        <v>0</v>
      </c>
      <c r="H39" s="8">
        <f t="shared" si="13"/>
        <v>0</v>
      </c>
      <c r="I39" s="8">
        <f t="shared" si="14"/>
        <v>0</v>
      </c>
      <c r="J39" s="8">
        <f t="shared" si="4"/>
        <v>0</v>
      </c>
      <c r="K39" s="8">
        <f t="shared" si="5"/>
        <v>0</v>
      </c>
      <c r="L39" s="8">
        <f t="shared" si="6"/>
        <v>0</v>
      </c>
      <c r="M39" s="14">
        <f t="shared" si="19"/>
        <v>0</v>
      </c>
      <c r="N39" s="46"/>
      <c r="O39" s="228" t="str">
        <f>IF(AND(E39&gt;0,N39&gt;0),IF(E39&gt;0,VLOOKUP(N39,Tilinumerot!$D$3:$F$54,3,FALSE),"Ei tilinroa"),"-")</f>
        <v>-</v>
      </c>
      <c r="P39" s="62"/>
      <c r="Q39" s="62"/>
      <c r="R39" s="62"/>
      <c r="S39" s="62"/>
      <c r="T39" s="62"/>
      <c r="U39" s="62"/>
      <c r="V39" s="62"/>
      <c r="W39" s="62"/>
      <c r="X39" s="62"/>
      <c r="Y39" s="62"/>
      <c r="Z39" s="64"/>
      <c r="AA39" s="64"/>
      <c r="AB39" s="15">
        <f t="shared" si="20"/>
        <v>0</v>
      </c>
      <c r="AC39" s="71">
        <f t="shared" si="21"/>
        <v>0</v>
      </c>
      <c r="AD39" s="71">
        <f t="shared" si="22"/>
        <v>0</v>
      </c>
      <c r="AE39" t="str">
        <f t="shared" si="0"/>
        <v/>
      </c>
    </row>
    <row r="40" spans="1:31" ht="15.75" thickBot="1" x14ac:dyDescent="0.3">
      <c r="A40" s="225">
        <f t="shared" si="11"/>
        <v>36</v>
      </c>
      <c r="B40" s="18"/>
      <c r="C40" s="19"/>
      <c r="D40" s="20"/>
      <c r="E40" s="62">
        <v>0</v>
      </c>
      <c r="F40" s="255">
        <v>0.255</v>
      </c>
      <c r="G40" s="8">
        <f t="shared" si="12"/>
        <v>0</v>
      </c>
      <c r="H40" s="8">
        <f t="shared" si="13"/>
        <v>0</v>
      </c>
      <c r="I40" s="8">
        <f t="shared" si="14"/>
        <v>0</v>
      </c>
      <c r="J40" s="8">
        <f t="shared" si="4"/>
        <v>0</v>
      </c>
      <c r="K40" s="8">
        <f t="shared" si="5"/>
        <v>0</v>
      </c>
      <c r="L40" s="8">
        <f t="shared" si="6"/>
        <v>0</v>
      </c>
      <c r="M40" s="14">
        <f t="shared" si="19"/>
        <v>0</v>
      </c>
      <c r="N40" s="46"/>
      <c r="O40" s="228" t="str">
        <f>IF(AND(E40&gt;0,N40&gt;0),IF(E40&gt;0,VLOOKUP(N40,Tilinumerot!$D$3:$F$54,3,FALSE),"Ei tilinroa"),"-")</f>
        <v>-</v>
      </c>
      <c r="P40" s="62"/>
      <c r="Q40" s="62"/>
      <c r="R40" s="62"/>
      <c r="S40" s="62"/>
      <c r="T40" s="62"/>
      <c r="U40" s="62"/>
      <c r="V40" s="62"/>
      <c r="W40" s="62"/>
      <c r="X40" s="62"/>
      <c r="Y40" s="62"/>
      <c r="Z40" s="64"/>
      <c r="AA40" s="64"/>
      <c r="AB40" s="15">
        <f t="shared" si="20"/>
        <v>0</v>
      </c>
      <c r="AC40" s="71">
        <f t="shared" si="21"/>
        <v>0</v>
      </c>
      <c r="AD40" s="71">
        <f t="shared" si="22"/>
        <v>0</v>
      </c>
      <c r="AE40" t="str">
        <f t="shared" si="0"/>
        <v/>
      </c>
    </row>
    <row r="41" spans="1:31" ht="15.75" thickBot="1" x14ac:dyDescent="0.3">
      <c r="A41" s="225">
        <f t="shared" si="11"/>
        <v>37</v>
      </c>
      <c r="B41" s="18"/>
      <c r="C41" s="19"/>
      <c r="D41" s="20"/>
      <c r="E41" s="62">
        <v>0</v>
      </c>
      <c r="F41" s="255">
        <v>0.255</v>
      </c>
      <c r="G41" s="8">
        <f t="shared" si="12"/>
        <v>0</v>
      </c>
      <c r="H41" s="8">
        <f t="shared" si="13"/>
        <v>0</v>
      </c>
      <c r="I41" s="8">
        <f t="shared" si="14"/>
        <v>0</v>
      </c>
      <c r="J41" s="8">
        <f t="shared" si="4"/>
        <v>0</v>
      </c>
      <c r="K41" s="8">
        <f t="shared" si="5"/>
        <v>0</v>
      </c>
      <c r="L41" s="8">
        <f t="shared" si="6"/>
        <v>0</v>
      </c>
      <c r="M41" s="14">
        <f t="shared" si="19"/>
        <v>0</v>
      </c>
      <c r="N41" s="46"/>
      <c r="O41" s="228" t="str">
        <f>IF(AND(E41&gt;0,N41&gt;0),IF(E41&gt;0,VLOOKUP(N41,Tilinumerot!$D$3:$F$54,3,FALSE),"Ei tilinroa"),"-")</f>
        <v>-</v>
      </c>
      <c r="P41" s="62"/>
      <c r="Q41" s="62"/>
      <c r="R41" s="62"/>
      <c r="S41" s="62"/>
      <c r="T41" s="62"/>
      <c r="U41" s="62"/>
      <c r="V41" s="62"/>
      <c r="W41" s="62"/>
      <c r="X41" s="62"/>
      <c r="Y41" s="62"/>
      <c r="Z41" s="64"/>
      <c r="AA41" s="64"/>
      <c r="AB41" s="15">
        <f t="shared" si="20"/>
        <v>0</v>
      </c>
      <c r="AC41" s="71">
        <f t="shared" si="21"/>
        <v>0</v>
      </c>
      <c r="AD41" s="71">
        <f t="shared" si="22"/>
        <v>0</v>
      </c>
      <c r="AE41" t="str">
        <f t="shared" si="0"/>
        <v/>
      </c>
    </row>
    <row r="42" spans="1:31" ht="15.75" thickBot="1" x14ac:dyDescent="0.3">
      <c r="A42" s="225">
        <f t="shared" si="11"/>
        <v>38</v>
      </c>
      <c r="B42" s="18"/>
      <c r="C42" s="19"/>
      <c r="D42" s="20"/>
      <c r="E42" s="62">
        <v>0</v>
      </c>
      <c r="F42" s="255">
        <v>0.255</v>
      </c>
      <c r="G42" s="8">
        <f t="shared" si="12"/>
        <v>0</v>
      </c>
      <c r="H42" s="8">
        <f t="shared" si="13"/>
        <v>0</v>
      </c>
      <c r="I42" s="8">
        <f t="shared" si="14"/>
        <v>0</v>
      </c>
      <c r="J42" s="8">
        <f t="shared" si="4"/>
        <v>0</v>
      </c>
      <c r="K42" s="8">
        <f t="shared" si="5"/>
        <v>0</v>
      </c>
      <c r="L42" s="8">
        <f t="shared" si="6"/>
        <v>0</v>
      </c>
      <c r="M42" s="14">
        <f t="shared" si="19"/>
        <v>0</v>
      </c>
      <c r="N42" s="46"/>
      <c r="O42" s="228" t="str">
        <f>IF(AND(E42&gt;0,N42&gt;0),IF(E42&gt;0,VLOOKUP(N42,Tilinumerot!$D$3:$F$54,3,FALSE),"Ei tilinroa"),"-")</f>
        <v>-</v>
      </c>
      <c r="P42" s="62"/>
      <c r="Q42" s="62"/>
      <c r="R42" s="62"/>
      <c r="S42" s="62"/>
      <c r="T42" s="62"/>
      <c r="U42" s="62"/>
      <c r="V42" s="62"/>
      <c r="W42" s="62"/>
      <c r="X42" s="62"/>
      <c r="Y42" s="62"/>
      <c r="Z42" s="64"/>
      <c r="AA42" s="64"/>
      <c r="AB42" s="15">
        <f t="shared" si="20"/>
        <v>0</v>
      </c>
      <c r="AC42" s="71">
        <f t="shared" si="21"/>
        <v>0</v>
      </c>
      <c r="AD42" s="71">
        <f t="shared" si="22"/>
        <v>0</v>
      </c>
      <c r="AE42" t="str">
        <f t="shared" si="0"/>
        <v/>
      </c>
    </row>
    <row r="43" spans="1:31" ht="15.75" thickBot="1" x14ac:dyDescent="0.3">
      <c r="A43" s="225">
        <f t="shared" si="11"/>
        <v>39</v>
      </c>
      <c r="B43" s="18"/>
      <c r="C43" s="19"/>
      <c r="D43" s="20"/>
      <c r="E43" s="62">
        <v>0</v>
      </c>
      <c r="F43" s="255">
        <v>0.255</v>
      </c>
      <c r="G43" s="8">
        <f t="shared" si="12"/>
        <v>0</v>
      </c>
      <c r="H43" s="8">
        <f t="shared" si="13"/>
        <v>0</v>
      </c>
      <c r="I43" s="8">
        <f t="shared" si="14"/>
        <v>0</v>
      </c>
      <c r="J43" s="8">
        <f t="shared" si="4"/>
        <v>0</v>
      </c>
      <c r="K43" s="8">
        <f t="shared" si="5"/>
        <v>0</v>
      </c>
      <c r="L43" s="8">
        <f t="shared" si="6"/>
        <v>0</v>
      </c>
      <c r="M43" s="14">
        <f t="shared" si="19"/>
        <v>0</v>
      </c>
      <c r="N43" s="46"/>
      <c r="O43" s="228" t="str">
        <f>IF(AND(E43&gt;0,N43&gt;0),IF(E43&gt;0,VLOOKUP(N43,Tilinumerot!$D$3:$F$54,3,FALSE),"Ei tilinroa"),"-")</f>
        <v>-</v>
      </c>
      <c r="P43" s="62"/>
      <c r="Q43" s="62"/>
      <c r="R43" s="62"/>
      <c r="S43" s="62"/>
      <c r="T43" s="62"/>
      <c r="U43" s="62"/>
      <c r="V43" s="62"/>
      <c r="W43" s="62"/>
      <c r="X43" s="62"/>
      <c r="Y43" s="62"/>
      <c r="Z43" s="64"/>
      <c r="AA43" s="64"/>
      <c r="AB43" s="15">
        <f t="shared" si="20"/>
        <v>0</v>
      </c>
      <c r="AC43" s="71">
        <f t="shared" si="21"/>
        <v>0</v>
      </c>
      <c r="AD43" s="71">
        <f t="shared" si="22"/>
        <v>0</v>
      </c>
      <c r="AE43" t="str">
        <f t="shared" si="0"/>
        <v/>
      </c>
    </row>
    <row r="44" spans="1:31" ht="15.75" thickBot="1" x14ac:dyDescent="0.3">
      <c r="A44" s="225">
        <f t="shared" si="11"/>
        <v>40</v>
      </c>
      <c r="B44" s="18"/>
      <c r="C44" s="19"/>
      <c r="D44" s="20"/>
      <c r="E44" s="62">
        <v>0</v>
      </c>
      <c r="F44" s="255">
        <v>0.255</v>
      </c>
      <c r="G44" s="8">
        <f t="shared" si="12"/>
        <v>0</v>
      </c>
      <c r="H44" s="8">
        <f t="shared" si="13"/>
        <v>0</v>
      </c>
      <c r="I44" s="8">
        <f t="shared" si="14"/>
        <v>0</v>
      </c>
      <c r="J44" s="8">
        <f t="shared" si="4"/>
        <v>0</v>
      </c>
      <c r="K44" s="8">
        <f t="shared" si="5"/>
        <v>0</v>
      </c>
      <c r="L44" s="8">
        <f t="shared" si="6"/>
        <v>0</v>
      </c>
      <c r="M44" s="14">
        <f t="shared" si="19"/>
        <v>0</v>
      </c>
      <c r="N44" s="46"/>
      <c r="O44" s="228" t="str">
        <f>IF(AND(E44&gt;0,N44&gt;0),IF(E44&gt;0,VLOOKUP(N44,Tilinumerot!$D$3:$F$54,3,FALSE),"Ei tilinroa"),"-")</f>
        <v>-</v>
      </c>
      <c r="P44" s="62"/>
      <c r="Q44" s="62"/>
      <c r="R44" s="62"/>
      <c r="S44" s="62"/>
      <c r="T44" s="62"/>
      <c r="U44" s="62"/>
      <c r="V44" s="62"/>
      <c r="W44" s="62"/>
      <c r="X44" s="62"/>
      <c r="Y44" s="62"/>
      <c r="Z44" s="64"/>
      <c r="AA44" s="64"/>
      <c r="AB44" s="15">
        <f t="shared" si="20"/>
        <v>0</v>
      </c>
      <c r="AC44" s="71">
        <f t="shared" si="21"/>
        <v>0</v>
      </c>
      <c r="AD44" s="71">
        <f t="shared" si="22"/>
        <v>0</v>
      </c>
      <c r="AE44" t="str">
        <f t="shared" si="0"/>
        <v/>
      </c>
    </row>
    <row r="45" spans="1:31" ht="15.75" thickBot="1" x14ac:dyDescent="0.3">
      <c r="A45" s="225">
        <f t="shared" si="11"/>
        <v>41</v>
      </c>
      <c r="B45" s="18"/>
      <c r="C45" s="19"/>
      <c r="D45" s="20"/>
      <c r="E45" s="62">
        <v>0</v>
      </c>
      <c r="F45" s="255">
        <v>0.255</v>
      </c>
      <c r="G45" s="8">
        <f t="shared" si="12"/>
        <v>0</v>
      </c>
      <c r="H45" s="8">
        <f t="shared" si="13"/>
        <v>0</v>
      </c>
      <c r="I45" s="8">
        <f t="shared" si="14"/>
        <v>0</v>
      </c>
      <c r="J45" s="8">
        <f t="shared" si="4"/>
        <v>0</v>
      </c>
      <c r="K45" s="8">
        <f t="shared" si="5"/>
        <v>0</v>
      </c>
      <c r="L45" s="8">
        <f t="shared" si="6"/>
        <v>0</v>
      </c>
      <c r="M45" s="14">
        <f t="shared" si="19"/>
        <v>0</v>
      </c>
      <c r="N45" s="46"/>
      <c r="O45" s="228" t="str">
        <f>IF(AND(E45&gt;0,N45&gt;0),IF(E45&gt;0,VLOOKUP(N45,Tilinumerot!$D$3:$F$54,3,FALSE),"Ei tilinroa"),"-")</f>
        <v>-</v>
      </c>
      <c r="P45" s="62"/>
      <c r="Q45" s="62"/>
      <c r="R45" s="62"/>
      <c r="S45" s="62"/>
      <c r="T45" s="62"/>
      <c r="U45" s="62"/>
      <c r="V45" s="62"/>
      <c r="W45" s="62"/>
      <c r="X45" s="62"/>
      <c r="Y45" s="62"/>
      <c r="Z45" s="64"/>
      <c r="AA45" s="64"/>
      <c r="AB45" s="15">
        <f t="shared" si="20"/>
        <v>0</v>
      </c>
      <c r="AC45" s="71">
        <f t="shared" si="21"/>
        <v>0</v>
      </c>
      <c r="AD45" s="71">
        <f t="shared" si="22"/>
        <v>0</v>
      </c>
      <c r="AE45" t="str">
        <f t="shared" si="0"/>
        <v/>
      </c>
    </row>
    <row r="46" spans="1:31" ht="15.75" thickBot="1" x14ac:dyDescent="0.3">
      <c r="A46" s="225">
        <f t="shared" si="11"/>
        <v>42</v>
      </c>
      <c r="B46" s="18"/>
      <c r="C46" s="19"/>
      <c r="D46" s="20"/>
      <c r="E46" s="62">
        <v>0</v>
      </c>
      <c r="F46" s="255">
        <v>0.255</v>
      </c>
      <c r="G46" s="8">
        <f t="shared" si="12"/>
        <v>0</v>
      </c>
      <c r="H46" s="8">
        <f t="shared" si="13"/>
        <v>0</v>
      </c>
      <c r="I46" s="8">
        <f t="shared" si="14"/>
        <v>0</v>
      </c>
      <c r="J46" s="8">
        <f t="shared" si="4"/>
        <v>0</v>
      </c>
      <c r="K46" s="8">
        <f t="shared" si="5"/>
        <v>0</v>
      </c>
      <c r="L46" s="8">
        <f t="shared" si="6"/>
        <v>0</v>
      </c>
      <c r="M46" s="14">
        <f t="shared" si="19"/>
        <v>0</v>
      </c>
      <c r="N46" s="46"/>
      <c r="O46" s="228" t="str">
        <f>IF(AND(E46&gt;0,N46&gt;0),IF(E46&gt;0,VLOOKUP(N46,Tilinumerot!$D$3:$F$54,3,FALSE),"Ei tilinroa"),"-")</f>
        <v>-</v>
      </c>
      <c r="P46" s="62"/>
      <c r="Q46" s="62"/>
      <c r="R46" s="62"/>
      <c r="S46" s="62"/>
      <c r="T46" s="62"/>
      <c r="U46" s="62"/>
      <c r="V46" s="62"/>
      <c r="W46" s="62"/>
      <c r="X46" s="62"/>
      <c r="Y46" s="62"/>
      <c r="Z46" s="64"/>
      <c r="AA46" s="64"/>
      <c r="AB46" s="15">
        <f t="shared" si="20"/>
        <v>0</v>
      </c>
      <c r="AC46" s="71">
        <f t="shared" si="21"/>
        <v>0</v>
      </c>
      <c r="AD46" s="71">
        <f t="shared" si="22"/>
        <v>0</v>
      </c>
      <c r="AE46" t="str">
        <f t="shared" si="0"/>
        <v/>
      </c>
    </row>
    <row r="47" spans="1:31" ht="15.75" thickBot="1" x14ac:dyDescent="0.3">
      <c r="A47" s="225">
        <f t="shared" si="11"/>
        <v>43</v>
      </c>
      <c r="B47" s="18"/>
      <c r="C47" s="19"/>
      <c r="D47" s="20"/>
      <c r="E47" s="62">
        <v>0</v>
      </c>
      <c r="F47" s="255">
        <v>0.255</v>
      </c>
      <c r="G47" s="8">
        <f t="shared" si="12"/>
        <v>0</v>
      </c>
      <c r="H47" s="8">
        <f t="shared" si="13"/>
        <v>0</v>
      </c>
      <c r="I47" s="8">
        <f t="shared" si="14"/>
        <v>0</v>
      </c>
      <c r="J47" s="8">
        <f t="shared" si="4"/>
        <v>0</v>
      </c>
      <c r="K47" s="8">
        <f t="shared" si="5"/>
        <v>0</v>
      </c>
      <c r="L47" s="8">
        <f t="shared" si="6"/>
        <v>0</v>
      </c>
      <c r="M47" s="14">
        <f t="shared" si="19"/>
        <v>0</v>
      </c>
      <c r="N47" s="46"/>
      <c r="O47" s="228" t="str">
        <f>IF(AND(E47&gt;0,N47&gt;0),IF(E47&gt;0,VLOOKUP(N47,Tilinumerot!$D$3:$F$54,3,FALSE),"Ei tilinroa"),"-")</f>
        <v>-</v>
      </c>
      <c r="P47" s="62"/>
      <c r="Q47" s="62"/>
      <c r="R47" s="62"/>
      <c r="S47" s="62"/>
      <c r="T47" s="62"/>
      <c r="U47" s="62"/>
      <c r="V47" s="62"/>
      <c r="W47" s="62"/>
      <c r="X47" s="62"/>
      <c r="Y47" s="62"/>
      <c r="Z47" s="64"/>
      <c r="AA47" s="64"/>
      <c r="AB47" s="15">
        <f t="shared" si="20"/>
        <v>0</v>
      </c>
      <c r="AC47" s="71">
        <f t="shared" si="21"/>
        <v>0</v>
      </c>
      <c r="AD47" s="71">
        <f t="shared" si="22"/>
        <v>0</v>
      </c>
      <c r="AE47" t="str">
        <f t="shared" si="0"/>
        <v/>
      </c>
    </row>
    <row r="48" spans="1:31" ht="15.75" thickBot="1" x14ac:dyDescent="0.3">
      <c r="A48" s="225">
        <f t="shared" si="11"/>
        <v>44</v>
      </c>
      <c r="B48" s="18"/>
      <c r="C48" s="19"/>
      <c r="D48" s="20"/>
      <c r="E48" s="62">
        <v>0</v>
      </c>
      <c r="F48" s="255">
        <v>0.255</v>
      </c>
      <c r="G48" s="8">
        <f t="shared" si="12"/>
        <v>0</v>
      </c>
      <c r="H48" s="8">
        <f t="shared" si="13"/>
        <v>0</v>
      </c>
      <c r="I48" s="8">
        <f t="shared" si="14"/>
        <v>0</v>
      </c>
      <c r="J48" s="8">
        <f t="shared" si="4"/>
        <v>0</v>
      </c>
      <c r="K48" s="8">
        <f t="shared" si="5"/>
        <v>0</v>
      </c>
      <c r="L48" s="8">
        <f t="shared" si="6"/>
        <v>0</v>
      </c>
      <c r="M48" s="14">
        <f t="shared" si="19"/>
        <v>0</v>
      </c>
      <c r="N48" s="46"/>
      <c r="O48" s="228" t="str">
        <f>IF(AND(E48&gt;0,N48&gt;0),IF(E48&gt;0,VLOOKUP(N48,Tilinumerot!$D$3:$F$54,3,FALSE),"Ei tilinroa"),"-")</f>
        <v>-</v>
      </c>
      <c r="P48" s="62"/>
      <c r="Q48" s="62"/>
      <c r="R48" s="62"/>
      <c r="S48" s="62"/>
      <c r="T48" s="62"/>
      <c r="U48" s="62"/>
      <c r="V48" s="62"/>
      <c r="W48" s="62"/>
      <c r="X48" s="62"/>
      <c r="Y48" s="62"/>
      <c r="Z48" s="64"/>
      <c r="AA48" s="64"/>
      <c r="AB48" s="15">
        <f t="shared" si="20"/>
        <v>0</v>
      </c>
      <c r="AC48" s="71">
        <f t="shared" si="21"/>
        <v>0</v>
      </c>
      <c r="AD48" s="71">
        <f t="shared" si="22"/>
        <v>0</v>
      </c>
      <c r="AE48" t="str">
        <f t="shared" si="0"/>
        <v/>
      </c>
    </row>
    <row r="49" spans="1:31" ht="15.75" thickBot="1" x14ac:dyDescent="0.3">
      <c r="A49" s="225">
        <f t="shared" si="11"/>
        <v>45</v>
      </c>
      <c r="B49" s="18"/>
      <c r="C49" s="19"/>
      <c r="D49" s="20"/>
      <c r="E49" s="62">
        <v>0</v>
      </c>
      <c r="F49" s="255">
        <v>0.255</v>
      </c>
      <c r="G49" s="8">
        <f t="shared" si="12"/>
        <v>0</v>
      </c>
      <c r="H49" s="8">
        <f t="shared" si="13"/>
        <v>0</v>
      </c>
      <c r="I49" s="8">
        <f t="shared" si="14"/>
        <v>0</v>
      </c>
      <c r="J49" s="8">
        <f t="shared" si="4"/>
        <v>0</v>
      </c>
      <c r="K49" s="8">
        <f t="shared" si="5"/>
        <v>0</v>
      </c>
      <c r="L49" s="8">
        <f t="shared" si="6"/>
        <v>0</v>
      </c>
      <c r="M49" s="14">
        <f t="shared" si="19"/>
        <v>0</v>
      </c>
      <c r="N49" s="46"/>
      <c r="O49" s="228" t="str">
        <f>IF(AND(E49&gt;0,N49&gt;0),IF(E49&gt;0,VLOOKUP(N49,Tilinumerot!$D$3:$F$54,3,FALSE),"Ei tilinroa"),"-")</f>
        <v>-</v>
      </c>
      <c r="P49" s="62"/>
      <c r="Q49" s="62"/>
      <c r="R49" s="62"/>
      <c r="S49" s="62"/>
      <c r="T49" s="62"/>
      <c r="U49" s="62"/>
      <c r="V49" s="62"/>
      <c r="W49" s="62"/>
      <c r="X49" s="62"/>
      <c r="Y49" s="62"/>
      <c r="Z49" s="64"/>
      <c r="AA49" s="64"/>
      <c r="AB49" s="15">
        <f t="shared" si="20"/>
        <v>0</v>
      </c>
      <c r="AC49" s="71">
        <f t="shared" si="21"/>
        <v>0</v>
      </c>
      <c r="AD49" s="71">
        <f t="shared" si="22"/>
        <v>0</v>
      </c>
      <c r="AE49" t="str">
        <f t="shared" si="0"/>
        <v/>
      </c>
    </row>
    <row r="50" spans="1:31" ht="15.75" thickBot="1" x14ac:dyDescent="0.3">
      <c r="A50" s="225">
        <f t="shared" si="11"/>
        <v>46</v>
      </c>
      <c r="B50" s="18"/>
      <c r="C50" s="19"/>
      <c r="D50" s="20"/>
      <c r="E50" s="62">
        <v>0</v>
      </c>
      <c r="F50" s="255">
        <v>0.255</v>
      </c>
      <c r="G50" s="8">
        <f t="shared" si="12"/>
        <v>0</v>
      </c>
      <c r="H50" s="8">
        <f t="shared" si="13"/>
        <v>0</v>
      </c>
      <c r="I50" s="8">
        <f t="shared" si="14"/>
        <v>0</v>
      </c>
      <c r="J50" s="8">
        <f t="shared" si="4"/>
        <v>0</v>
      </c>
      <c r="K50" s="8">
        <f t="shared" si="5"/>
        <v>0</v>
      </c>
      <c r="L50" s="8">
        <f t="shared" si="6"/>
        <v>0</v>
      </c>
      <c r="M50" s="14">
        <f t="shared" si="19"/>
        <v>0</v>
      </c>
      <c r="N50" s="46"/>
      <c r="O50" s="228" t="str">
        <f>IF(AND(E50&gt;0,N50&gt;0),IF(E50&gt;0,VLOOKUP(N50,Tilinumerot!$D$3:$F$54,3,FALSE),"Ei tilinroa"),"-")</f>
        <v>-</v>
      </c>
      <c r="P50" s="62"/>
      <c r="Q50" s="62"/>
      <c r="R50" s="62"/>
      <c r="S50" s="62"/>
      <c r="T50" s="62"/>
      <c r="U50" s="62"/>
      <c r="V50" s="62"/>
      <c r="W50" s="62"/>
      <c r="X50" s="62"/>
      <c r="Y50" s="62"/>
      <c r="Z50" s="64"/>
      <c r="AA50" s="64"/>
      <c r="AB50" s="15">
        <f t="shared" si="20"/>
        <v>0</v>
      </c>
      <c r="AC50" s="71">
        <f t="shared" si="21"/>
        <v>0</v>
      </c>
      <c r="AD50" s="71">
        <f t="shared" si="22"/>
        <v>0</v>
      </c>
      <c r="AE50" t="str">
        <f t="shared" si="0"/>
        <v/>
      </c>
    </row>
    <row r="51" spans="1:31" ht="15.75" thickBot="1" x14ac:dyDescent="0.3">
      <c r="A51" s="225">
        <f t="shared" si="11"/>
        <v>47</v>
      </c>
      <c r="B51" s="18"/>
      <c r="C51" s="19"/>
      <c r="D51" s="20"/>
      <c r="E51" s="62">
        <v>0</v>
      </c>
      <c r="F51" s="255">
        <v>0.255</v>
      </c>
      <c r="G51" s="8">
        <f t="shared" si="12"/>
        <v>0</v>
      </c>
      <c r="H51" s="8">
        <f t="shared" si="13"/>
        <v>0</v>
      </c>
      <c r="I51" s="8">
        <f t="shared" si="14"/>
        <v>0</v>
      </c>
      <c r="J51" s="8">
        <f t="shared" si="4"/>
        <v>0</v>
      </c>
      <c r="K51" s="8">
        <f t="shared" si="5"/>
        <v>0</v>
      </c>
      <c r="L51" s="8">
        <f t="shared" si="6"/>
        <v>0</v>
      </c>
      <c r="M51" s="14">
        <f t="shared" si="19"/>
        <v>0</v>
      </c>
      <c r="N51" s="46"/>
      <c r="O51" s="228" t="str">
        <f>IF(AND(E51&gt;0,N51&gt;0),IF(E51&gt;0,VLOOKUP(N51,Tilinumerot!$D$3:$F$54,3,FALSE),"Ei tilinroa"),"-")</f>
        <v>-</v>
      </c>
      <c r="P51" s="62"/>
      <c r="Q51" s="62"/>
      <c r="R51" s="62"/>
      <c r="S51" s="62"/>
      <c r="T51" s="62"/>
      <c r="U51" s="62"/>
      <c r="V51" s="62"/>
      <c r="W51" s="62"/>
      <c r="X51" s="62"/>
      <c r="Y51" s="62"/>
      <c r="Z51" s="64"/>
      <c r="AA51" s="64"/>
      <c r="AB51" s="15">
        <f t="shared" si="20"/>
        <v>0</v>
      </c>
      <c r="AC51" s="71">
        <f t="shared" si="21"/>
        <v>0</v>
      </c>
      <c r="AD51" s="71">
        <f t="shared" si="22"/>
        <v>0</v>
      </c>
      <c r="AE51" t="str">
        <f t="shared" si="0"/>
        <v/>
      </c>
    </row>
    <row r="52" spans="1:31" ht="15.75" thickBot="1" x14ac:dyDescent="0.3">
      <c r="A52" s="225">
        <f t="shared" si="11"/>
        <v>48</v>
      </c>
      <c r="B52" s="18"/>
      <c r="C52" s="19"/>
      <c r="D52" s="20"/>
      <c r="E52" s="62">
        <v>0</v>
      </c>
      <c r="F52" s="255">
        <v>0.255</v>
      </c>
      <c r="G52" s="8">
        <f t="shared" si="12"/>
        <v>0</v>
      </c>
      <c r="H52" s="8">
        <f t="shared" si="13"/>
        <v>0</v>
      </c>
      <c r="I52" s="8">
        <f t="shared" si="14"/>
        <v>0</v>
      </c>
      <c r="J52" s="8">
        <f t="shared" si="4"/>
        <v>0</v>
      </c>
      <c r="K52" s="8">
        <f t="shared" si="5"/>
        <v>0</v>
      </c>
      <c r="L52" s="8">
        <f t="shared" si="6"/>
        <v>0</v>
      </c>
      <c r="M52" s="14">
        <f t="shared" si="19"/>
        <v>0</v>
      </c>
      <c r="N52" s="46"/>
      <c r="O52" s="228" t="str">
        <f>IF(AND(E52&gt;0,N52&gt;0),IF(E52&gt;0,VLOOKUP(N52,Tilinumerot!$D$3:$F$54,3,FALSE),"Ei tilinroa"),"-")</f>
        <v>-</v>
      </c>
      <c r="P52" s="62"/>
      <c r="Q52" s="62"/>
      <c r="R52" s="62"/>
      <c r="S52" s="62"/>
      <c r="T52" s="62"/>
      <c r="U52" s="62"/>
      <c r="V52" s="62"/>
      <c r="W52" s="62"/>
      <c r="X52" s="62"/>
      <c r="Y52" s="62"/>
      <c r="Z52" s="64"/>
      <c r="AA52" s="64"/>
      <c r="AB52" s="15">
        <f t="shared" si="20"/>
        <v>0</v>
      </c>
      <c r="AC52" s="71">
        <f t="shared" si="21"/>
        <v>0</v>
      </c>
      <c r="AD52" s="71">
        <f t="shared" si="22"/>
        <v>0</v>
      </c>
      <c r="AE52" t="str">
        <f t="shared" si="0"/>
        <v/>
      </c>
    </row>
    <row r="53" spans="1:31" ht="15.75" thickBot="1" x14ac:dyDescent="0.3">
      <c r="A53" s="225">
        <f t="shared" si="11"/>
        <v>49</v>
      </c>
      <c r="B53" s="18"/>
      <c r="C53" s="19"/>
      <c r="D53" s="20"/>
      <c r="E53" s="62">
        <v>0</v>
      </c>
      <c r="F53" s="255">
        <v>0.255</v>
      </c>
      <c r="G53" s="8">
        <f t="shared" si="12"/>
        <v>0</v>
      </c>
      <c r="H53" s="8">
        <f t="shared" si="13"/>
        <v>0</v>
      </c>
      <c r="I53" s="8">
        <f t="shared" si="14"/>
        <v>0</v>
      </c>
      <c r="J53" s="8">
        <f t="shared" si="4"/>
        <v>0</v>
      </c>
      <c r="K53" s="8">
        <f t="shared" si="5"/>
        <v>0</v>
      </c>
      <c r="L53" s="8">
        <f t="shared" si="6"/>
        <v>0</v>
      </c>
      <c r="M53" s="14">
        <f t="shared" si="19"/>
        <v>0</v>
      </c>
      <c r="N53" s="46"/>
      <c r="O53" s="228" t="str">
        <f>IF(AND(E53&gt;0,N53&gt;0),IF(E53&gt;0,VLOOKUP(N53,Tilinumerot!$D$3:$F$54,3,FALSE),"Ei tilinroa"),"-")</f>
        <v>-</v>
      </c>
      <c r="P53" s="62"/>
      <c r="Q53" s="62"/>
      <c r="R53" s="62"/>
      <c r="S53" s="62"/>
      <c r="T53" s="62"/>
      <c r="U53" s="62"/>
      <c r="V53" s="62"/>
      <c r="W53" s="62"/>
      <c r="X53" s="62"/>
      <c r="Y53" s="62"/>
      <c r="Z53" s="64"/>
      <c r="AA53" s="64"/>
      <c r="AB53" s="15">
        <f t="shared" si="20"/>
        <v>0</v>
      </c>
      <c r="AC53" s="71">
        <f t="shared" si="21"/>
        <v>0</v>
      </c>
      <c r="AD53" s="71">
        <f t="shared" si="22"/>
        <v>0</v>
      </c>
      <c r="AE53" t="str">
        <f t="shared" si="0"/>
        <v/>
      </c>
    </row>
    <row r="54" spans="1:31" ht="15.75" thickBot="1" x14ac:dyDescent="0.3">
      <c r="A54" s="225">
        <f t="shared" si="11"/>
        <v>50</v>
      </c>
      <c r="B54" s="18"/>
      <c r="C54" s="19"/>
      <c r="D54" s="20"/>
      <c r="E54" s="62">
        <v>0</v>
      </c>
      <c r="F54" s="255">
        <v>0.255</v>
      </c>
      <c r="G54" s="8">
        <f t="shared" si="12"/>
        <v>0</v>
      </c>
      <c r="H54" s="8">
        <f t="shared" si="13"/>
        <v>0</v>
      </c>
      <c r="I54" s="8">
        <f t="shared" si="14"/>
        <v>0</v>
      </c>
      <c r="J54" s="8">
        <f t="shared" si="4"/>
        <v>0</v>
      </c>
      <c r="K54" s="8">
        <f t="shared" si="5"/>
        <v>0</v>
      </c>
      <c r="L54" s="8">
        <f t="shared" si="6"/>
        <v>0</v>
      </c>
      <c r="M54" s="14">
        <f t="shared" si="19"/>
        <v>0</v>
      </c>
      <c r="N54" s="46"/>
      <c r="O54" s="228" t="str">
        <f>IF(AND(E54&gt;0,N54&gt;0),IF(E54&gt;0,VLOOKUP(N54,Tilinumerot!$D$3:$F$54,3,FALSE),"Ei tilinroa"),"-")</f>
        <v>-</v>
      </c>
      <c r="P54" s="62"/>
      <c r="Q54" s="62"/>
      <c r="R54" s="62"/>
      <c r="S54" s="62"/>
      <c r="T54" s="62"/>
      <c r="U54" s="62"/>
      <c r="V54" s="62"/>
      <c r="W54" s="62"/>
      <c r="X54" s="62"/>
      <c r="Y54" s="62"/>
      <c r="Z54" s="64"/>
      <c r="AA54" s="64"/>
      <c r="AB54" s="15">
        <f t="shared" si="20"/>
        <v>0</v>
      </c>
      <c r="AC54" s="71">
        <f t="shared" si="21"/>
        <v>0</v>
      </c>
      <c r="AD54" s="71">
        <f t="shared" si="22"/>
        <v>0</v>
      </c>
      <c r="AE54" t="str">
        <f t="shared" si="0"/>
        <v/>
      </c>
    </row>
    <row r="55" spans="1:31" ht="15.75" thickBot="1" x14ac:dyDescent="0.3">
      <c r="A55" s="225">
        <f t="shared" si="11"/>
        <v>51</v>
      </c>
      <c r="B55" s="18"/>
      <c r="C55" s="19"/>
      <c r="D55" s="20"/>
      <c r="E55" s="62">
        <v>0</v>
      </c>
      <c r="F55" s="255">
        <v>0.255</v>
      </c>
      <c r="G55" s="8">
        <f t="shared" si="12"/>
        <v>0</v>
      </c>
      <c r="H55" s="8">
        <f t="shared" si="13"/>
        <v>0</v>
      </c>
      <c r="I55" s="8">
        <f t="shared" si="14"/>
        <v>0</v>
      </c>
      <c r="J55" s="8">
        <f t="shared" si="4"/>
        <v>0</v>
      </c>
      <c r="K55" s="8">
        <f t="shared" si="5"/>
        <v>0</v>
      </c>
      <c r="L55" s="8">
        <f t="shared" si="6"/>
        <v>0</v>
      </c>
      <c r="M55" s="14">
        <f t="shared" si="19"/>
        <v>0</v>
      </c>
      <c r="N55" s="46"/>
      <c r="O55" s="228" t="str">
        <f>IF(AND(E55&gt;0,N55&gt;0),IF(E55&gt;0,VLOOKUP(N55,Tilinumerot!$D$3:$F$54,3,FALSE),"Ei tilinroa"),"-")</f>
        <v>-</v>
      </c>
      <c r="P55" s="62"/>
      <c r="Q55" s="62"/>
      <c r="R55" s="62"/>
      <c r="S55" s="62"/>
      <c r="T55" s="62"/>
      <c r="U55" s="62"/>
      <c r="V55" s="62"/>
      <c r="W55" s="62"/>
      <c r="X55" s="62"/>
      <c r="Y55" s="62"/>
      <c r="Z55" s="64"/>
      <c r="AA55" s="64"/>
      <c r="AB55" s="15">
        <f t="shared" si="20"/>
        <v>0</v>
      </c>
      <c r="AC55" s="71">
        <f t="shared" si="21"/>
        <v>0</v>
      </c>
      <c r="AD55" s="71">
        <f t="shared" si="22"/>
        <v>0</v>
      </c>
      <c r="AE55" t="str">
        <f t="shared" si="0"/>
        <v/>
      </c>
    </row>
    <row r="56" spans="1:31" ht="15.75" thickBot="1" x14ac:dyDescent="0.3">
      <c r="A56" s="225">
        <f t="shared" si="11"/>
        <v>52</v>
      </c>
      <c r="B56" s="18"/>
      <c r="C56" s="19"/>
      <c r="D56" s="20"/>
      <c r="E56" s="62">
        <v>0</v>
      </c>
      <c r="F56" s="255">
        <v>0.255</v>
      </c>
      <c r="G56" s="8">
        <f t="shared" si="12"/>
        <v>0</v>
      </c>
      <c r="H56" s="8">
        <f t="shared" si="13"/>
        <v>0</v>
      </c>
      <c r="I56" s="8">
        <f t="shared" si="14"/>
        <v>0</v>
      </c>
      <c r="J56" s="8">
        <f t="shared" ref="J56:J119" si="23">IF(AND($E56&gt;0,$F56=$J$4),($E56-($E56/(100%+$J$4)/100%)),0)</f>
        <v>0</v>
      </c>
      <c r="K56" s="8">
        <f t="shared" ref="K56:K119" si="24">IF(AND($E56&gt;0,$F56=$K$4),($E56-($E56/(100%+$K$4)/100%)),0)</f>
        <v>0</v>
      </c>
      <c r="L56" s="8">
        <f t="shared" ref="L56:L119" si="25">IF(AND($E56&gt;0,$F56=$L$4),($E56-($E56/(100%+$L$4)/100%)),0)</f>
        <v>0</v>
      </c>
      <c r="M56" s="14">
        <f t="shared" si="19"/>
        <v>0</v>
      </c>
      <c r="N56" s="46"/>
      <c r="O56" s="228" t="str">
        <f>IF(AND(E56&gt;0,N56&gt;0),IF(E56&gt;0,VLOOKUP(N56,Tilinumerot!$D$3:$F$54,3,FALSE),"Ei tilinroa"),"-")</f>
        <v>-</v>
      </c>
      <c r="P56" s="62"/>
      <c r="Q56" s="62"/>
      <c r="R56" s="62"/>
      <c r="S56" s="62"/>
      <c r="T56" s="62"/>
      <c r="U56" s="62"/>
      <c r="V56" s="62"/>
      <c r="W56" s="62"/>
      <c r="X56" s="62"/>
      <c r="Y56" s="62"/>
      <c r="Z56" s="64"/>
      <c r="AA56" s="64"/>
      <c r="AB56" s="15">
        <f t="shared" si="20"/>
        <v>0</v>
      </c>
      <c r="AC56" s="71">
        <f t="shared" si="21"/>
        <v>0</v>
      </c>
      <c r="AD56" s="71">
        <f t="shared" si="22"/>
        <v>0</v>
      </c>
      <c r="AE56" t="str">
        <f t="shared" si="0"/>
        <v/>
      </c>
    </row>
    <row r="57" spans="1:31" ht="15.75" thickBot="1" x14ac:dyDescent="0.3">
      <c r="A57" s="225">
        <f t="shared" si="11"/>
        <v>53</v>
      </c>
      <c r="B57" s="18"/>
      <c r="C57" s="19"/>
      <c r="D57" s="20"/>
      <c r="E57" s="62">
        <v>0</v>
      </c>
      <c r="F57" s="255">
        <v>0.255</v>
      </c>
      <c r="G57" s="8">
        <f t="shared" si="12"/>
        <v>0</v>
      </c>
      <c r="H57" s="8">
        <f t="shared" si="13"/>
        <v>0</v>
      </c>
      <c r="I57" s="8">
        <f t="shared" si="14"/>
        <v>0</v>
      </c>
      <c r="J57" s="8">
        <f t="shared" si="23"/>
        <v>0</v>
      </c>
      <c r="K57" s="8">
        <f t="shared" si="24"/>
        <v>0</v>
      </c>
      <c r="L57" s="8">
        <f t="shared" si="25"/>
        <v>0</v>
      </c>
      <c r="M57" s="14">
        <f t="shared" si="19"/>
        <v>0</v>
      </c>
      <c r="N57" s="46"/>
      <c r="O57" s="228" t="str">
        <f>IF(AND(E57&gt;0,N57&gt;0),IF(E57&gt;0,VLOOKUP(N57,Tilinumerot!$D$3:$F$54,3,FALSE),"Ei tilinroa"),"-")</f>
        <v>-</v>
      </c>
      <c r="P57" s="62"/>
      <c r="Q57" s="62"/>
      <c r="R57" s="62"/>
      <c r="S57" s="62"/>
      <c r="T57" s="62"/>
      <c r="U57" s="62"/>
      <c r="V57" s="62"/>
      <c r="W57" s="62"/>
      <c r="X57" s="62"/>
      <c r="Y57" s="62"/>
      <c r="Z57" s="64"/>
      <c r="AA57" s="64"/>
      <c r="AB57" s="15">
        <f t="shared" si="20"/>
        <v>0</v>
      </c>
      <c r="AC57" s="71">
        <f t="shared" si="21"/>
        <v>0</v>
      </c>
      <c r="AD57" s="71">
        <f t="shared" si="22"/>
        <v>0</v>
      </c>
      <c r="AE57" t="str">
        <f t="shared" si="0"/>
        <v/>
      </c>
    </row>
    <row r="58" spans="1:31" ht="15.75" thickBot="1" x14ac:dyDescent="0.3">
      <c r="A58" s="225">
        <f t="shared" si="11"/>
        <v>54</v>
      </c>
      <c r="B58" s="18"/>
      <c r="C58" s="19"/>
      <c r="D58" s="20"/>
      <c r="E58" s="62">
        <v>0</v>
      </c>
      <c r="F58" s="255">
        <v>0.255</v>
      </c>
      <c r="G58" s="8">
        <f t="shared" si="12"/>
        <v>0</v>
      </c>
      <c r="H58" s="8">
        <f t="shared" si="13"/>
        <v>0</v>
      </c>
      <c r="I58" s="8">
        <f t="shared" si="14"/>
        <v>0</v>
      </c>
      <c r="J58" s="8">
        <f t="shared" si="23"/>
        <v>0</v>
      </c>
      <c r="K58" s="8">
        <f t="shared" si="24"/>
        <v>0</v>
      </c>
      <c r="L58" s="8">
        <f t="shared" si="25"/>
        <v>0</v>
      </c>
      <c r="M58" s="14">
        <f t="shared" si="19"/>
        <v>0</v>
      </c>
      <c r="N58" s="46"/>
      <c r="O58" s="228" t="str">
        <f>IF(AND(E58&gt;0,N58&gt;0),IF(E58&gt;0,VLOOKUP(N58,Tilinumerot!$D$3:$F$54,3,FALSE),"Ei tilinroa"),"-")</f>
        <v>-</v>
      </c>
      <c r="P58" s="62"/>
      <c r="Q58" s="62"/>
      <c r="R58" s="62"/>
      <c r="S58" s="62"/>
      <c r="T58" s="62"/>
      <c r="U58" s="62"/>
      <c r="V58" s="62"/>
      <c r="W58" s="62"/>
      <c r="X58" s="62"/>
      <c r="Y58" s="62"/>
      <c r="Z58" s="64"/>
      <c r="AA58" s="64"/>
      <c r="AB58" s="15">
        <f t="shared" si="20"/>
        <v>0</v>
      </c>
      <c r="AC58" s="71">
        <f t="shared" si="21"/>
        <v>0</v>
      </c>
      <c r="AD58" s="71">
        <f t="shared" si="22"/>
        <v>0</v>
      </c>
      <c r="AE58" t="str">
        <f t="shared" si="0"/>
        <v/>
      </c>
    </row>
    <row r="59" spans="1:31" ht="15.75" thickBot="1" x14ac:dyDescent="0.3">
      <c r="A59" s="225">
        <f t="shared" si="11"/>
        <v>55</v>
      </c>
      <c r="B59" s="18"/>
      <c r="C59" s="19"/>
      <c r="D59" s="20"/>
      <c r="E59" s="62">
        <v>0</v>
      </c>
      <c r="F59" s="255">
        <v>0.255</v>
      </c>
      <c r="G59" s="8">
        <f t="shared" si="12"/>
        <v>0</v>
      </c>
      <c r="H59" s="8">
        <f t="shared" si="13"/>
        <v>0</v>
      </c>
      <c r="I59" s="8">
        <f t="shared" si="14"/>
        <v>0</v>
      </c>
      <c r="J59" s="8">
        <f t="shared" si="23"/>
        <v>0</v>
      </c>
      <c r="K59" s="8">
        <f t="shared" si="24"/>
        <v>0</v>
      </c>
      <c r="L59" s="8">
        <f t="shared" si="25"/>
        <v>0</v>
      </c>
      <c r="M59" s="14">
        <f t="shared" si="19"/>
        <v>0</v>
      </c>
      <c r="N59" s="46"/>
      <c r="O59" s="228" t="str">
        <f>IF(AND(E59&gt;0,N59&gt;0),IF(E59&gt;0,VLOOKUP(N59,Tilinumerot!$D$3:$F$54,3,FALSE),"Ei tilinroa"),"-")</f>
        <v>-</v>
      </c>
      <c r="P59" s="62"/>
      <c r="Q59" s="62"/>
      <c r="R59" s="62"/>
      <c r="S59" s="62"/>
      <c r="T59" s="62"/>
      <c r="U59" s="62"/>
      <c r="V59" s="62"/>
      <c r="W59" s="62"/>
      <c r="X59" s="62"/>
      <c r="Y59" s="62"/>
      <c r="Z59" s="64"/>
      <c r="AA59" s="64"/>
      <c r="AB59" s="15">
        <f t="shared" si="20"/>
        <v>0</v>
      </c>
      <c r="AC59" s="71">
        <f t="shared" si="21"/>
        <v>0</v>
      </c>
      <c r="AD59" s="71">
        <f t="shared" si="22"/>
        <v>0</v>
      </c>
      <c r="AE59" t="str">
        <f t="shared" si="0"/>
        <v/>
      </c>
    </row>
    <row r="60" spans="1:31" ht="15.75" thickBot="1" x14ac:dyDescent="0.3">
      <c r="A60" s="225">
        <f t="shared" si="11"/>
        <v>56</v>
      </c>
      <c r="B60" s="18"/>
      <c r="C60" s="19"/>
      <c r="D60" s="20"/>
      <c r="E60" s="62">
        <v>0</v>
      </c>
      <c r="F60" s="255">
        <v>0.255</v>
      </c>
      <c r="G60" s="8">
        <f t="shared" si="12"/>
        <v>0</v>
      </c>
      <c r="H60" s="8">
        <f t="shared" si="13"/>
        <v>0</v>
      </c>
      <c r="I60" s="8">
        <f t="shared" si="14"/>
        <v>0</v>
      </c>
      <c r="J60" s="8">
        <f t="shared" si="23"/>
        <v>0</v>
      </c>
      <c r="K60" s="8">
        <f t="shared" si="24"/>
        <v>0</v>
      </c>
      <c r="L60" s="8">
        <f t="shared" si="25"/>
        <v>0</v>
      </c>
      <c r="M60" s="14">
        <f t="shared" si="19"/>
        <v>0</v>
      </c>
      <c r="N60" s="46"/>
      <c r="O60" s="228" t="str">
        <f>IF(AND(E60&gt;0,N60&gt;0),IF(E60&gt;0,VLOOKUP(N60,Tilinumerot!$D$3:$F$54,3,FALSE),"Ei tilinroa"),"-")</f>
        <v>-</v>
      </c>
      <c r="P60" s="62"/>
      <c r="Q60" s="62"/>
      <c r="R60" s="62"/>
      <c r="S60" s="62"/>
      <c r="T60" s="62"/>
      <c r="U60" s="62"/>
      <c r="V60" s="62"/>
      <c r="W60" s="62"/>
      <c r="X60" s="62"/>
      <c r="Y60" s="62"/>
      <c r="Z60" s="64"/>
      <c r="AA60" s="64"/>
      <c r="AB60" s="15">
        <f t="shared" si="20"/>
        <v>0</v>
      </c>
      <c r="AC60" s="71">
        <f t="shared" si="21"/>
        <v>0</v>
      </c>
      <c r="AD60" s="71">
        <f t="shared" si="22"/>
        <v>0</v>
      </c>
      <c r="AE60" t="str">
        <f t="shared" si="0"/>
        <v/>
      </c>
    </row>
    <row r="61" spans="1:31" ht="15.75" thickBot="1" x14ac:dyDescent="0.3">
      <c r="A61" s="225">
        <f t="shared" si="11"/>
        <v>57</v>
      </c>
      <c r="B61" s="18"/>
      <c r="C61" s="19"/>
      <c r="D61" s="20"/>
      <c r="E61" s="62">
        <v>0</v>
      </c>
      <c r="F61" s="255">
        <v>0.255</v>
      </c>
      <c r="G61" s="8">
        <f t="shared" si="12"/>
        <v>0</v>
      </c>
      <c r="H61" s="8">
        <f t="shared" si="13"/>
        <v>0</v>
      </c>
      <c r="I61" s="8">
        <f t="shared" si="14"/>
        <v>0</v>
      </c>
      <c r="J61" s="8">
        <f t="shared" si="23"/>
        <v>0</v>
      </c>
      <c r="K61" s="8">
        <f t="shared" si="24"/>
        <v>0</v>
      </c>
      <c r="L61" s="8">
        <f t="shared" si="25"/>
        <v>0</v>
      </c>
      <c r="M61" s="14">
        <f t="shared" si="19"/>
        <v>0</v>
      </c>
      <c r="N61" s="46"/>
      <c r="O61" s="228" t="str">
        <f>IF(AND(E61&gt;0,N61&gt;0),IF(E61&gt;0,VLOOKUP(N61,Tilinumerot!$D$3:$F$54,3,FALSE),"Ei tilinroa"),"-")</f>
        <v>-</v>
      </c>
      <c r="P61" s="62"/>
      <c r="Q61" s="62"/>
      <c r="R61" s="62"/>
      <c r="S61" s="62"/>
      <c r="T61" s="62"/>
      <c r="U61" s="62"/>
      <c r="V61" s="62"/>
      <c r="W61" s="62"/>
      <c r="X61" s="62"/>
      <c r="Y61" s="62"/>
      <c r="Z61" s="64"/>
      <c r="AA61" s="64"/>
      <c r="AB61" s="15">
        <f t="shared" si="20"/>
        <v>0</v>
      </c>
      <c r="AC61" s="71">
        <f t="shared" si="21"/>
        <v>0</v>
      </c>
      <c r="AD61" s="71">
        <f t="shared" si="22"/>
        <v>0</v>
      </c>
      <c r="AE61" t="str">
        <f t="shared" si="0"/>
        <v/>
      </c>
    </row>
    <row r="62" spans="1:31" ht="15.75" thickBot="1" x14ac:dyDescent="0.3">
      <c r="A62" s="225">
        <f t="shared" si="11"/>
        <v>58</v>
      </c>
      <c r="B62" s="18"/>
      <c r="C62" s="19"/>
      <c r="D62" s="20"/>
      <c r="E62" s="62">
        <v>0</v>
      </c>
      <c r="F62" s="255">
        <v>0.255</v>
      </c>
      <c r="G62" s="8">
        <f t="shared" si="12"/>
        <v>0</v>
      </c>
      <c r="H62" s="8">
        <f t="shared" si="13"/>
        <v>0</v>
      </c>
      <c r="I62" s="8">
        <f t="shared" si="14"/>
        <v>0</v>
      </c>
      <c r="J62" s="8">
        <f t="shared" si="23"/>
        <v>0</v>
      </c>
      <c r="K62" s="8">
        <f t="shared" si="24"/>
        <v>0</v>
      </c>
      <c r="L62" s="8">
        <f t="shared" si="25"/>
        <v>0</v>
      </c>
      <c r="M62" s="14">
        <f t="shared" si="19"/>
        <v>0</v>
      </c>
      <c r="N62" s="46"/>
      <c r="O62" s="228" t="str">
        <f>IF(AND(E62&gt;0,N62&gt;0),IF(E62&gt;0,VLOOKUP(N62,Tilinumerot!$D$3:$F$54,3,FALSE),"Ei tilinroa"),"-")</f>
        <v>-</v>
      </c>
      <c r="P62" s="62"/>
      <c r="Q62" s="62"/>
      <c r="R62" s="62"/>
      <c r="S62" s="62"/>
      <c r="T62" s="62"/>
      <c r="U62" s="62"/>
      <c r="V62" s="62"/>
      <c r="W62" s="62"/>
      <c r="X62" s="62"/>
      <c r="Y62" s="62"/>
      <c r="Z62" s="64"/>
      <c r="AA62" s="64"/>
      <c r="AB62" s="15">
        <f t="shared" si="20"/>
        <v>0</v>
      </c>
      <c r="AC62" s="71">
        <f t="shared" si="21"/>
        <v>0</v>
      </c>
      <c r="AD62" s="71">
        <f t="shared" si="22"/>
        <v>0</v>
      </c>
      <c r="AE62" t="str">
        <f t="shared" si="0"/>
        <v/>
      </c>
    </row>
    <row r="63" spans="1:31" ht="15.75" thickBot="1" x14ac:dyDescent="0.3">
      <c r="A63" s="225">
        <f t="shared" si="11"/>
        <v>59</v>
      </c>
      <c r="B63" s="18"/>
      <c r="C63" s="19"/>
      <c r="D63" s="20"/>
      <c r="E63" s="62">
        <v>0</v>
      </c>
      <c r="F63" s="255">
        <v>0.255</v>
      </c>
      <c r="G63" s="8">
        <f t="shared" si="12"/>
        <v>0</v>
      </c>
      <c r="H63" s="8">
        <f t="shared" si="13"/>
        <v>0</v>
      </c>
      <c r="I63" s="8">
        <f t="shared" si="14"/>
        <v>0</v>
      </c>
      <c r="J63" s="8">
        <f t="shared" si="23"/>
        <v>0</v>
      </c>
      <c r="K63" s="8">
        <f t="shared" si="24"/>
        <v>0</v>
      </c>
      <c r="L63" s="8">
        <f t="shared" si="25"/>
        <v>0</v>
      </c>
      <c r="M63" s="14">
        <f t="shared" si="19"/>
        <v>0</v>
      </c>
      <c r="N63" s="46"/>
      <c r="O63" s="228" t="str">
        <f>IF(AND(E63&gt;0,N63&gt;0),IF(E63&gt;0,VLOOKUP(N63,Tilinumerot!$D$3:$F$54,3,FALSE),"Ei tilinroa"),"-")</f>
        <v>-</v>
      </c>
      <c r="P63" s="62"/>
      <c r="Q63" s="62"/>
      <c r="R63" s="62"/>
      <c r="S63" s="62"/>
      <c r="T63" s="62"/>
      <c r="U63" s="62"/>
      <c r="V63" s="62"/>
      <c r="W63" s="62"/>
      <c r="X63" s="62"/>
      <c r="Y63" s="62"/>
      <c r="Z63" s="64"/>
      <c r="AA63" s="64"/>
      <c r="AB63" s="15">
        <f t="shared" si="20"/>
        <v>0</v>
      </c>
      <c r="AC63" s="71">
        <f t="shared" si="21"/>
        <v>0</v>
      </c>
      <c r="AD63" s="71">
        <f t="shared" si="22"/>
        <v>0</v>
      </c>
      <c r="AE63" t="str">
        <f t="shared" si="0"/>
        <v/>
      </c>
    </row>
    <row r="64" spans="1:31" ht="15.75" thickBot="1" x14ac:dyDescent="0.3">
      <c r="A64" s="225">
        <f t="shared" si="11"/>
        <v>60</v>
      </c>
      <c r="B64" s="18"/>
      <c r="C64" s="19"/>
      <c r="D64" s="20"/>
      <c r="E64" s="62">
        <v>0</v>
      </c>
      <c r="F64" s="255">
        <v>0.255</v>
      </c>
      <c r="G64" s="8">
        <f t="shared" si="12"/>
        <v>0</v>
      </c>
      <c r="H64" s="8">
        <f t="shared" si="13"/>
        <v>0</v>
      </c>
      <c r="I64" s="8">
        <f t="shared" si="14"/>
        <v>0</v>
      </c>
      <c r="J64" s="8">
        <f t="shared" si="23"/>
        <v>0</v>
      </c>
      <c r="K64" s="8">
        <f t="shared" si="24"/>
        <v>0</v>
      </c>
      <c r="L64" s="8">
        <f t="shared" si="25"/>
        <v>0</v>
      </c>
      <c r="M64" s="14">
        <f t="shared" si="19"/>
        <v>0</v>
      </c>
      <c r="N64" s="46"/>
      <c r="O64" s="228" t="str">
        <f>IF(AND(E64&gt;0,N64&gt;0),IF(E64&gt;0,VLOOKUP(N64,Tilinumerot!$D$3:$F$54,3,FALSE),"Ei tilinroa"),"-")</f>
        <v>-</v>
      </c>
      <c r="P64" s="62"/>
      <c r="Q64" s="62"/>
      <c r="R64" s="62"/>
      <c r="S64" s="62"/>
      <c r="T64" s="62"/>
      <c r="U64" s="62"/>
      <c r="V64" s="62"/>
      <c r="W64" s="62"/>
      <c r="X64" s="62"/>
      <c r="Y64" s="62"/>
      <c r="Z64" s="64"/>
      <c r="AA64" s="64"/>
      <c r="AB64" s="15">
        <f t="shared" si="20"/>
        <v>0</v>
      </c>
      <c r="AC64" s="71">
        <f t="shared" si="21"/>
        <v>0</v>
      </c>
      <c r="AD64" s="71">
        <f t="shared" si="22"/>
        <v>0</v>
      </c>
      <c r="AE64" t="str">
        <f t="shared" si="0"/>
        <v/>
      </c>
    </row>
    <row r="65" spans="1:31" ht="15.75" thickBot="1" x14ac:dyDescent="0.3">
      <c r="A65" s="225">
        <f t="shared" si="11"/>
        <v>61</v>
      </c>
      <c r="B65" s="18"/>
      <c r="C65" s="19"/>
      <c r="D65" s="20"/>
      <c r="E65" s="62">
        <v>0</v>
      </c>
      <c r="F65" s="255">
        <v>0.255</v>
      </c>
      <c r="G65" s="8">
        <f t="shared" si="12"/>
        <v>0</v>
      </c>
      <c r="H65" s="8">
        <f t="shared" si="13"/>
        <v>0</v>
      </c>
      <c r="I65" s="8">
        <f t="shared" si="14"/>
        <v>0</v>
      </c>
      <c r="J65" s="8">
        <f t="shared" si="23"/>
        <v>0</v>
      </c>
      <c r="K65" s="8">
        <f t="shared" si="24"/>
        <v>0</v>
      </c>
      <c r="L65" s="8">
        <f t="shared" si="25"/>
        <v>0</v>
      </c>
      <c r="M65" s="14">
        <f t="shared" si="19"/>
        <v>0</v>
      </c>
      <c r="N65" s="46"/>
      <c r="O65" s="228" t="str">
        <f>IF(AND(E65&gt;0,N65&gt;0),IF(E65&gt;0,VLOOKUP(N65,Tilinumerot!$D$3:$F$54,3,FALSE),"Ei tilinroa"),"-")</f>
        <v>-</v>
      </c>
      <c r="P65" s="62"/>
      <c r="Q65" s="62"/>
      <c r="R65" s="62"/>
      <c r="S65" s="62"/>
      <c r="T65" s="62"/>
      <c r="U65" s="62"/>
      <c r="V65" s="62"/>
      <c r="W65" s="62"/>
      <c r="X65" s="62"/>
      <c r="Y65" s="62"/>
      <c r="Z65" s="64"/>
      <c r="AA65" s="64"/>
      <c r="AB65" s="15">
        <f t="shared" si="20"/>
        <v>0</v>
      </c>
      <c r="AC65" s="71">
        <f t="shared" si="21"/>
        <v>0</v>
      </c>
      <c r="AD65" s="71">
        <f t="shared" si="22"/>
        <v>0</v>
      </c>
      <c r="AE65" t="str">
        <f t="shared" si="0"/>
        <v/>
      </c>
    </row>
    <row r="66" spans="1:31" ht="15.75" thickBot="1" x14ac:dyDescent="0.3">
      <c r="A66" s="225">
        <f t="shared" si="11"/>
        <v>62</v>
      </c>
      <c r="B66" s="18"/>
      <c r="C66" s="19"/>
      <c r="D66" s="20"/>
      <c r="E66" s="62">
        <v>0</v>
      </c>
      <c r="F66" s="255">
        <v>0.255</v>
      </c>
      <c r="G66" s="8">
        <f t="shared" si="12"/>
        <v>0</v>
      </c>
      <c r="H66" s="8">
        <f t="shared" si="13"/>
        <v>0</v>
      </c>
      <c r="I66" s="8">
        <f t="shared" si="14"/>
        <v>0</v>
      </c>
      <c r="J66" s="8">
        <f t="shared" si="23"/>
        <v>0</v>
      </c>
      <c r="K66" s="8">
        <f t="shared" si="24"/>
        <v>0</v>
      </c>
      <c r="L66" s="8">
        <f t="shared" si="25"/>
        <v>0</v>
      </c>
      <c r="M66" s="14">
        <f t="shared" si="19"/>
        <v>0</v>
      </c>
      <c r="N66" s="46"/>
      <c r="O66" s="228" t="str">
        <f>IF(AND(E66&gt;0,N66&gt;0),IF(E66&gt;0,VLOOKUP(N66,Tilinumerot!$D$3:$F$54,3,FALSE),"Ei tilinroa"),"-")</f>
        <v>-</v>
      </c>
      <c r="P66" s="62"/>
      <c r="Q66" s="62"/>
      <c r="R66" s="62"/>
      <c r="S66" s="62"/>
      <c r="T66" s="62"/>
      <c r="U66" s="62"/>
      <c r="V66" s="62"/>
      <c r="W66" s="62"/>
      <c r="X66" s="62"/>
      <c r="Y66" s="62"/>
      <c r="Z66" s="64"/>
      <c r="AA66" s="64"/>
      <c r="AB66" s="15">
        <f t="shared" si="20"/>
        <v>0</v>
      </c>
      <c r="AC66" s="71">
        <f t="shared" si="21"/>
        <v>0</v>
      </c>
      <c r="AD66" s="71">
        <f t="shared" si="22"/>
        <v>0</v>
      </c>
      <c r="AE66" t="str">
        <f t="shared" si="0"/>
        <v/>
      </c>
    </row>
    <row r="67" spans="1:31" ht="15.75" thickBot="1" x14ac:dyDescent="0.3">
      <c r="A67" s="225">
        <f t="shared" si="11"/>
        <v>63</v>
      </c>
      <c r="B67" s="18"/>
      <c r="C67" s="19"/>
      <c r="D67" s="20"/>
      <c r="E67" s="62">
        <v>0</v>
      </c>
      <c r="F67" s="255">
        <v>0.255</v>
      </c>
      <c r="G67" s="8">
        <f t="shared" si="12"/>
        <v>0</v>
      </c>
      <c r="H67" s="8">
        <f t="shared" si="13"/>
        <v>0</v>
      </c>
      <c r="I67" s="8">
        <f t="shared" si="14"/>
        <v>0</v>
      </c>
      <c r="J67" s="8">
        <f t="shared" si="23"/>
        <v>0</v>
      </c>
      <c r="K67" s="8">
        <f t="shared" si="24"/>
        <v>0</v>
      </c>
      <c r="L67" s="8">
        <f t="shared" si="25"/>
        <v>0</v>
      </c>
      <c r="M67" s="14">
        <f t="shared" si="19"/>
        <v>0</v>
      </c>
      <c r="N67" s="46"/>
      <c r="O67" s="228" t="str">
        <f>IF(AND(E67&gt;0,N67&gt;0),IF(E67&gt;0,VLOOKUP(N67,Tilinumerot!$D$3:$F$54,3,FALSE),"Ei tilinroa"),"-")</f>
        <v>-</v>
      </c>
      <c r="P67" s="62"/>
      <c r="Q67" s="62"/>
      <c r="R67" s="62"/>
      <c r="S67" s="62"/>
      <c r="T67" s="62"/>
      <c r="U67" s="62"/>
      <c r="V67" s="62"/>
      <c r="W67" s="62"/>
      <c r="X67" s="62"/>
      <c r="Y67" s="62"/>
      <c r="Z67" s="64"/>
      <c r="AA67" s="64"/>
      <c r="AB67" s="15">
        <f t="shared" si="20"/>
        <v>0</v>
      </c>
      <c r="AC67" s="71">
        <f t="shared" si="21"/>
        <v>0</v>
      </c>
      <c r="AD67" s="71">
        <f t="shared" si="22"/>
        <v>0</v>
      </c>
      <c r="AE67" t="str">
        <f t="shared" si="0"/>
        <v/>
      </c>
    </row>
    <row r="68" spans="1:31" ht="15.75" thickBot="1" x14ac:dyDescent="0.3">
      <c r="A68" s="225">
        <f t="shared" si="11"/>
        <v>64</v>
      </c>
      <c r="B68" s="18"/>
      <c r="C68" s="19"/>
      <c r="D68" s="20"/>
      <c r="E68" s="62">
        <v>0</v>
      </c>
      <c r="F68" s="255">
        <v>0.255</v>
      </c>
      <c r="G68" s="8">
        <f t="shared" si="12"/>
        <v>0</v>
      </c>
      <c r="H68" s="8">
        <f t="shared" si="13"/>
        <v>0</v>
      </c>
      <c r="I68" s="8">
        <f t="shared" si="14"/>
        <v>0</v>
      </c>
      <c r="J68" s="8">
        <f t="shared" si="23"/>
        <v>0</v>
      </c>
      <c r="K68" s="8">
        <f t="shared" si="24"/>
        <v>0</v>
      </c>
      <c r="L68" s="8">
        <f t="shared" si="25"/>
        <v>0</v>
      </c>
      <c r="M68" s="14">
        <f t="shared" si="19"/>
        <v>0</v>
      </c>
      <c r="N68" s="46"/>
      <c r="O68" s="228" t="str">
        <f>IF(AND(E68&gt;0,N68&gt;0),IF(E68&gt;0,VLOOKUP(N68,Tilinumerot!$D$3:$F$54,3,FALSE),"Ei tilinroa"),"-")</f>
        <v>-</v>
      </c>
      <c r="P68" s="62"/>
      <c r="Q68" s="62"/>
      <c r="R68" s="62"/>
      <c r="S68" s="62"/>
      <c r="T68" s="62"/>
      <c r="U68" s="62"/>
      <c r="V68" s="62"/>
      <c r="W68" s="62"/>
      <c r="X68" s="62"/>
      <c r="Y68" s="62"/>
      <c r="Z68" s="64"/>
      <c r="AA68" s="64"/>
      <c r="AB68" s="15">
        <f t="shared" si="20"/>
        <v>0</v>
      </c>
      <c r="AC68" s="71">
        <f t="shared" si="21"/>
        <v>0</v>
      </c>
      <c r="AD68" s="71">
        <f t="shared" si="22"/>
        <v>0</v>
      </c>
      <c r="AE68" t="str">
        <f t="shared" si="0"/>
        <v/>
      </c>
    </row>
    <row r="69" spans="1:31" ht="15.75" thickBot="1" x14ac:dyDescent="0.3">
      <c r="A69" s="225">
        <f t="shared" si="11"/>
        <v>65</v>
      </c>
      <c r="B69" s="18"/>
      <c r="C69" s="19"/>
      <c r="D69" s="20"/>
      <c r="E69" s="62">
        <v>0</v>
      </c>
      <c r="F69" s="255">
        <v>0.255</v>
      </c>
      <c r="G69" s="8">
        <f t="shared" si="12"/>
        <v>0</v>
      </c>
      <c r="H69" s="8">
        <f t="shared" si="13"/>
        <v>0</v>
      </c>
      <c r="I69" s="8">
        <f t="shared" si="14"/>
        <v>0</v>
      </c>
      <c r="J69" s="8">
        <f t="shared" si="23"/>
        <v>0</v>
      </c>
      <c r="K69" s="8">
        <f t="shared" si="24"/>
        <v>0</v>
      </c>
      <c r="L69" s="8">
        <f t="shared" si="25"/>
        <v>0</v>
      </c>
      <c r="M69" s="14">
        <f t="shared" si="19"/>
        <v>0</v>
      </c>
      <c r="N69" s="46"/>
      <c r="O69" s="228" t="str">
        <f>IF(AND(E69&gt;0,N69&gt;0),IF(E69&gt;0,VLOOKUP(N69,Tilinumerot!$D$3:$F$54,3,FALSE),"Ei tilinroa"),"-")</f>
        <v>-</v>
      </c>
      <c r="P69" s="62"/>
      <c r="Q69" s="62"/>
      <c r="R69" s="62"/>
      <c r="S69" s="62"/>
      <c r="T69" s="62"/>
      <c r="U69" s="62"/>
      <c r="V69" s="62"/>
      <c r="W69" s="62"/>
      <c r="X69" s="62"/>
      <c r="Y69" s="62"/>
      <c r="Z69" s="64"/>
      <c r="AA69" s="64"/>
      <c r="AB69" s="15">
        <f t="shared" si="20"/>
        <v>0</v>
      </c>
      <c r="AC69" s="71">
        <f t="shared" si="21"/>
        <v>0</v>
      </c>
      <c r="AD69" s="71">
        <f t="shared" si="22"/>
        <v>0</v>
      </c>
      <c r="AE69" t="str">
        <f t="shared" ref="AE69:AE132" si="26">IF(M69&gt;0.1,"Kirjaus kesken",IF(SUM(P69:AA69,G69:M69)&gt;E69,"Kirjauksessa näppäilyvirhe, yhteisumma ei täsmää",IF(M69&gt;0.1,"Kirjaus kesken","")))</f>
        <v/>
      </c>
    </row>
    <row r="70" spans="1:31" ht="15.75" thickBot="1" x14ac:dyDescent="0.3">
      <c r="A70" s="225">
        <f t="shared" si="11"/>
        <v>66</v>
      </c>
      <c r="B70" s="18"/>
      <c r="C70" s="19"/>
      <c r="D70" s="20"/>
      <c r="E70" s="62">
        <v>0</v>
      </c>
      <c r="F70" s="255">
        <v>0.255</v>
      </c>
      <c r="G70" s="8">
        <f t="shared" si="12"/>
        <v>0</v>
      </c>
      <c r="H70" s="8">
        <f t="shared" si="13"/>
        <v>0</v>
      </c>
      <c r="I70" s="8">
        <f t="shared" si="14"/>
        <v>0</v>
      </c>
      <c r="J70" s="8">
        <f t="shared" si="23"/>
        <v>0</v>
      </c>
      <c r="K70" s="8">
        <f t="shared" si="24"/>
        <v>0</v>
      </c>
      <c r="L70" s="8">
        <f t="shared" si="25"/>
        <v>0</v>
      </c>
      <c r="M70" s="14">
        <f t="shared" si="19"/>
        <v>0</v>
      </c>
      <c r="N70" s="46"/>
      <c r="O70" s="228" t="str">
        <f>IF(AND(E70&gt;0,N70&gt;0),IF(E70&gt;0,VLOOKUP(N70,Tilinumerot!$D$3:$F$54,3,FALSE),"Ei tilinroa"),"-")</f>
        <v>-</v>
      </c>
      <c r="P70" s="62"/>
      <c r="Q70" s="62"/>
      <c r="R70" s="62"/>
      <c r="S70" s="62"/>
      <c r="T70" s="62"/>
      <c r="U70" s="62"/>
      <c r="V70" s="62"/>
      <c r="W70" s="62"/>
      <c r="X70" s="62"/>
      <c r="Y70" s="62"/>
      <c r="Z70" s="64"/>
      <c r="AA70" s="64"/>
      <c r="AB70" s="15">
        <f t="shared" si="20"/>
        <v>0</v>
      </c>
      <c r="AC70" s="71">
        <f t="shared" si="21"/>
        <v>0</v>
      </c>
      <c r="AD70" s="71">
        <f t="shared" si="22"/>
        <v>0</v>
      </c>
      <c r="AE70" t="str">
        <f t="shared" si="26"/>
        <v/>
      </c>
    </row>
    <row r="71" spans="1:31" ht="15.75" thickBot="1" x14ac:dyDescent="0.3">
      <c r="A71" s="225">
        <f t="shared" ref="A71:A134" si="27">A70+1</f>
        <v>67</v>
      </c>
      <c r="B71" s="18"/>
      <c r="C71" s="19"/>
      <c r="D71" s="20"/>
      <c r="E71" s="62">
        <v>0</v>
      </c>
      <c r="F71" s="255">
        <v>0.255</v>
      </c>
      <c r="G71" s="8">
        <f t="shared" ref="G71:G134" si="28">IF(AND($E71&gt;0,$F71=$G$4),($E71-($E71/(100%+$G$4)/100%)),0)</f>
        <v>0</v>
      </c>
      <c r="H71" s="8">
        <f t="shared" ref="H71:H134" si="29">IF(AND($E71&gt;0,$F71=$H$4),($E71-($E71/(100%+$H$4)/100%)),0)</f>
        <v>0</v>
      </c>
      <c r="I71" s="8">
        <f t="shared" ref="I71:I134" si="30">IF(AND($E71&gt;0,$F71=$I$4),($E71-($E71/(100%+$I$4)/100%)),0)</f>
        <v>0</v>
      </c>
      <c r="J71" s="8">
        <f t="shared" si="23"/>
        <v>0</v>
      </c>
      <c r="K71" s="8">
        <f t="shared" si="24"/>
        <v>0</v>
      </c>
      <c r="L71" s="8">
        <f t="shared" si="25"/>
        <v>0</v>
      </c>
      <c r="M71" s="14">
        <f t="shared" si="19"/>
        <v>0</v>
      </c>
      <c r="N71" s="46"/>
      <c r="O71" s="228" t="str">
        <f>IF(AND(E71&gt;0,N71&gt;0),IF(E71&gt;0,VLOOKUP(N71,Tilinumerot!$D$3:$F$54,3,FALSE),"Ei tilinroa"),"-")</f>
        <v>-</v>
      </c>
      <c r="P71" s="62"/>
      <c r="Q71" s="62"/>
      <c r="R71" s="62"/>
      <c r="S71" s="62"/>
      <c r="T71" s="62"/>
      <c r="U71" s="62"/>
      <c r="V71" s="62"/>
      <c r="W71" s="62"/>
      <c r="X71" s="62"/>
      <c r="Y71" s="62"/>
      <c r="Z71" s="64"/>
      <c r="AA71" s="64"/>
      <c r="AB71" s="15">
        <f t="shared" si="20"/>
        <v>0</v>
      </c>
      <c r="AC71" s="71">
        <f t="shared" si="21"/>
        <v>0</v>
      </c>
      <c r="AD71" s="71">
        <f t="shared" si="22"/>
        <v>0</v>
      </c>
      <c r="AE71" t="str">
        <f t="shared" si="26"/>
        <v/>
      </c>
    </row>
    <row r="72" spans="1:31" ht="15.75" thickBot="1" x14ac:dyDescent="0.3">
      <c r="A72" s="225">
        <f t="shared" si="27"/>
        <v>68</v>
      </c>
      <c r="B72" s="18"/>
      <c r="C72" s="19"/>
      <c r="D72" s="20"/>
      <c r="E72" s="62">
        <v>0</v>
      </c>
      <c r="F72" s="255">
        <v>0.255</v>
      </c>
      <c r="G72" s="8">
        <f t="shared" si="28"/>
        <v>0</v>
      </c>
      <c r="H72" s="8">
        <f t="shared" si="29"/>
        <v>0</v>
      </c>
      <c r="I72" s="8">
        <f t="shared" si="30"/>
        <v>0</v>
      </c>
      <c r="J72" s="8">
        <f t="shared" si="23"/>
        <v>0</v>
      </c>
      <c r="K72" s="8">
        <f t="shared" si="24"/>
        <v>0</v>
      </c>
      <c r="L72" s="8">
        <f t="shared" si="25"/>
        <v>0</v>
      </c>
      <c r="M72" s="14">
        <f t="shared" si="19"/>
        <v>0</v>
      </c>
      <c r="N72" s="46"/>
      <c r="O72" s="228" t="str">
        <f>IF(AND(E72&gt;0,N72&gt;0),IF(E72&gt;0,VLOOKUP(N72,Tilinumerot!$D$3:$F$54,3,FALSE),"Ei tilinroa"),"-")</f>
        <v>-</v>
      </c>
      <c r="P72" s="62"/>
      <c r="Q72" s="62"/>
      <c r="R72" s="62"/>
      <c r="S72" s="62"/>
      <c r="T72" s="62"/>
      <c r="U72" s="62"/>
      <c r="V72" s="62"/>
      <c r="W72" s="62"/>
      <c r="X72" s="62"/>
      <c r="Y72" s="62"/>
      <c r="Z72" s="64"/>
      <c r="AA72" s="64"/>
      <c r="AB72" s="15">
        <f t="shared" si="20"/>
        <v>0</v>
      </c>
      <c r="AC72" s="71">
        <f t="shared" si="21"/>
        <v>0</v>
      </c>
      <c r="AD72" s="71">
        <f t="shared" si="22"/>
        <v>0</v>
      </c>
      <c r="AE72" t="str">
        <f t="shared" si="26"/>
        <v/>
      </c>
    </row>
    <row r="73" spans="1:31" ht="15.75" thickBot="1" x14ac:dyDescent="0.3">
      <c r="A73" s="225">
        <f t="shared" si="27"/>
        <v>69</v>
      </c>
      <c r="B73" s="18"/>
      <c r="C73" s="19"/>
      <c r="D73" s="20"/>
      <c r="E73" s="62">
        <v>0</v>
      </c>
      <c r="F73" s="255">
        <v>0.255</v>
      </c>
      <c r="G73" s="8">
        <f t="shared" si="28"/>
        <v>0</v>
      </c>
      <c r="H73" s="8">
        <f t="shared" si="29"/>
        <v>0</v>
      </c>
      <c r="I73" s="8">
        <f t="shared" si="30"/>
        <v>0</v>
      </c>
      <c r="J73" s="8">
        <f t="shared" si="23"/>
        <v>0</v>
      </c>
      <c r="K73" s="8">
        <f t="shared" si="24"/>
        <v>0</v>
      </c>
      <c r="L73" s="8">
        <f t="shared" si="25"/>
        <v>0</v>
      </c>
      <c r="M73" s="14">
        <f t="shared" si="19"/>
        <v>0</v>
      </c>
      <c r="N73" s="46"/>
      <c r="O73" s="228" t="str">
        <f>IF(AND(E73&gt;0,N73&gt;0),IF(E73&gt;0,VLOOKUP(N73,Tilinumerot!$D$3:$F$54,3,FALSE),"Ei tilinroa"),"-")</f>
        <v>-</v>
      </c>
      <c r="P73" s="62"/>
      <c r="Q73" s="62"/>
      <c r="R73" s="62"/>
      <c r="S73" s="62"/>
      <c r="T73" s="62"/>
      <c r="U73" s="62"/>
      <c r="V73" s="62"/>
      <c r="W73" s="62"/>
      <c r="X73" s="62"/>
      <c r="Y73" s="62"/>
      <c r="Z73" s="64"/>
      <c r="AA73" s="64"/>
      <c r="AB73" s="15">
        <f t="shared" si="20"/>
        <v>0</v>
      </c>
      <c r="AC73" s="71">
        <f t="shared" si="21"/>
        <v>0</v>
      </c>
      <c r="AD73" s="71">
        <f t="shared" si="22"/>
        <v>0</v>
      </c>
      <c r="AE73" t="str">
        <f t="shared" si="26"/>
        <v/>
      </c>
    </row>
    <row r="74" spans="1:31" ht="15.75" thickBot="1" x14ac:dyDescent="0.3">
      <c r="A74" s="225">
        <f t="shared" si="27"/>
        <v>70</v>
      </c>
      <c r="B74" s="18"/>
      <c r="C74" s="19"/>
      <c r="D74" s="20"/>
      <c r="E74" s="62">
        <v>0</v>
      </c>
      <c r="F74" s="255">
        <v>0.255</v>
      </c>
      <c r="G74" s="8">
        <f t="shared" si="28"/>
        <v>0</v>
      </c>
      <c r="H74" s="8">
        <f t="shared" si="29"/>
        <v>0</v>
      </c>
      <c r="I74" s="8">
        <f t="shared" si="30"/>
        <v>0</v>
      </c>
      <c r="J74" s="8">
        <f t="shared" si="23"/>
        <v>0</v>
      </c>
      <c r="K74" s="8">
        <f t="shared" si="24"/>
        <v>0</v>
      </c>
      <c r="L74" s="8">
        <f t="shared" si="25"/>
        <v>0</v>
      </c>
      <c r="M74" s="14">
        <f t="shared" si="19"/>
        <v>0</v>
      </c>
      <c r="N74" s="46"/>
      <c r="O74" s="228" t="str">
        <f>IF(AND(E74&gt;0,N74&gt;0),IF(E74&gt;0,VLOOKUP(N74,Tilinumerot!$D$3:$F$54,3,FALSE),"Ei tilinroa"),"-")</f>
        <v>-</v>
      </c>
      <c r="P74" s="62"/>
      <c r="Q74" s="62"/>
      <c r="R74" s="62"/>
      <c r="S74" s="62"/>
      <c r="T74" s="62"/>
      <c r="U74" s="62"/>
      <c r="V74" s="62"/>
      <c r="W74" s="62"/>
      <c r="X74" s="62"/>
      <c r="Y74" s="62"/>
      <c r="Z74" s="64"/>
      <c r="AA74" s="64"/>
      <c r="AB74" s="15">
        <f t="shared" si="20"/>
        <v>0</v>
      </c>
      <c r="AC74" s="71">
        <f t="shared" si="21"/>
        <v>0</v>
      </c>
      <c r="AD74" s="71">
        <f t="shared" si="22"/>
        <v>0</v>
      </c>
      <c r="AE74" t="str">
        <f t="shared" si="26"/>
        <v/>
      </c>
    </row>
    <row r="75" spans="1:31" ht="15.75" thickBot="1" x14ac:dyDescent="0.3">
      <c r="A75" s="225">
        <f t="shared" si="27"/>
        <v>71</v>
      </c>
      <c r="B75" s="18"/>
      <c r="C75" s="19"/>
      <c r="D75" s="20"/>
      <c r="E75" s="62">
        <v>0</v>
      </c>
      <c r="F75" s="255">
        <v>0.255</v>
      </c>
      <c r="G75" s="8">
        <f t="shared" si="28"/>
        <v>0</v>
      </c>
      <c r="H75" s="8">
        <f t="shared" si="29"/>
        <v>0</v>
      </c>
      <c r="I75" s="8">
        <f t="shared" si="30"/>
        <v>0</v>
      </c>
      <c r="J75" s="8">
        <f t="shared" si="23"/>
        <v>0</v>
      </c>
      <c r="K75" s="8">
        <f t="shared" si="24"/>
        <v>0</v>
      </c>
      <c r="L75" s="8">
        <f t="shared" si="25"/>
        <v>0</v>
      </c>
      <c r="M75" s="14">
        <f t="shared" si="19"/>
        <v>0</v>
      </c>
      <c r="N75" s="46"/>
      <c r="O75" s="228" t="str">
        <f>IF(AND(E75&gt;0,N75&gt;0),IF(E75&gt;0,VLOOKUP(N75,Tilinumerot!$D$3:$F$54,3,FALSE),"Ei tilinroa"),"-")</f>
        <v>-</v>
      </c>
      <c r="P75" s="62"/>
      <c r="Q75" s="62"/>
      <c r="R75" s="62"/>
      <c r="S75" s="62"/>
      <c r="T75" s="62"/>
      <c r="U75" s="62"/>
      <c r="V75" s="62"/>
      <c r="W75" s="62"/>
      <c r="X75" s="62"/>
      <c r="Y75" s="62"/>
      <c r="Z75" s="64"/>
      <c r="AA75" s="64"/>
      <c r="AB75" s="15">
        <f t="shared" si="20"/>
        <v>0</v>
      </c>
      <c r="AC75" s="71">
        <f t="shared" si="21"/>
        <v>0</v>
      </c>
      <c r="AD75" s="71">
        <f t="shared" si="22"/>
        <v>0</v>
      </c>
      <c r="AE75" t="str">
        <f t="shared" si="26"/>
        <v/>
      </c>
    </row>
    <row r="76" spans="1:31" ht="15.75" thickBot="1" x14ac:dyDescent="0.3">
      <c r="A76" s="225">
        <f t="shared" si="27"/>
        <v>72</v>
      </c>
      <c r="B76" s="18"/>
      <c r="C76" s="19"/>
      <c r="D76" s="20"/>
      <c r="E76" s="62">
        <v>0</v>
      </c>
      <c r="F76" s="255">
        <v>0.255</v>
      </c>
      <c r="G76" s="8">
        <f t="shared" si="28"/>
        <v>0</v>
      </c>
      <c r="H76" s="8">
        <f t="shared" si="29"/>
        <v>0</v>
      </c>
      <c r="I76" s="8">
        <f t="shared" si="30"/>
        <v>0</v>
      </c>
      <c r="J76" s="8">
        <f t="shared" si="23"/>
        <v>0</v>
      </c>
      <c r="K76" s="8">
        <f t="shared" si="24"/>
        <v>0</v>
      </c>
      <c r="L76" s="8">
        <f t="shared" si="25"/>
        <v>0</v>
      </c>
      <c r="M76" s="14">
        <f t="shared" si="19"/>
        <v>0</v>
      </c>
      <c r="N76" s="46"/>
      <c r="O76" s="228" t="str">
        <f>IF(AND(E76&gt;0,N76&gt;0),IF(E76&gt;0,VLOOKUP(N76,Tilinumerot!$D$3:$F$54,3,FALSE),"Ei tilinroa"),"-")</f>
        <v>-</v>
      </c>
      <c r="P76" s="62"/>
      <c r="Q76" s="62"/>
      <c r="R76" s="62"/>
      <c r="S76" s="62"/>
      <c r="T76" s="62"/>
      <c r="U76" s="62"/>
      <c r="V76" s="62"/>
      <c r="W76" s="62"/>
      <c r="X76" s="62"/>
      <c r="Y76" s="62"/>
      <c r="Z76" s="64"/>
      <c r="AA76" s="64"/>
      <c r="AB76" s="15">
        <f t="shared" si="20"/>
        <v>0</v>
      </c>
      <c r="AC76" s="71">
        <f t="shared" si="21"/>
        <v>0</v>
      </c>
      <c r="AD76" s="71">
        <f t="shared" si="22"/>
        <v>0</v>
      </c>
      <c r="AE76" t="str">
        <f t="shared" si="26"/>
        <v/>
      </c>
    </row>
    <row r="77" spans="1:31" ht="15.75" thickBot="1" x14ac:dyDescent="0.3">
      <c r="A77" s="225">
        <f t="shared" si="27"/>
        <v>73</v>
      </c>
      <c r="B77" s="18"/>
      <c r="C77" s="19"/>
      <c r="D77" s="20"/>
      <c r="E77" s="62">
        <v>0</v>
      </c>
      <c r="F77" s="255">
        <v>0.255</v>
      </c>
      <c r="G77" s="8">
        <f t="shared" si="28"/>
        <v>0</v>
      </c>
      <c r="H77" s="8">
        <f t="shared" si="29"/>
        <v>0</v>
      </c>
      <c r="I77" s="8">
        <f t="shared" si="30"/>
        <v>0</v>
      </c>
      <c r="J77" s="8">
        <f t="shared" si="23"/>
        <v>0</v>
      </c>
      <c r="K77" s="8">
        <f t="shared" si="24"/>
        <v>0</v>
      </c>
      <c r="L77" s="8">
        <f t="shared" si="25"/>
        <v>0</v>
      </c>
      <c r="M77" s="14">
        <f t="shared" si="19"/>
        <v>0</v>
      </c>
      <c r="N77" s="46"/>
      <c r="O77" s="228" t="str">
        <f>IF(AND(E77&gt;0,N77&gt;0),IF(E77&gt;0,VLOOKUP(N77,Tilinumerot!$D$3:$F$54,3,FALSE),"Ei tilinroa"),"-")</f>
        <v>-</v>
      </c>
      <c r="P77" s="62"/>
      <c r="Q77" s="62"/>
      <c r="R77" s="62"/>
      <c r="S77" s="62"/>
      <c r="T77" s="62"/>
      <c r="U77" s="62"/>
      <c r="V77" s="62"/>
      <c r="W77" s="62"/>
      <c r="X77" s="62"/>
      <c r="Y77" s="62"/>
      <c r="Z77" s="64"/>
      <c r="AA77" s="64"/>
      <c r="AB77" s="15">
        <f t="shared" si="20"/>
        <v>0</v>
      </c>
      <c r="AC77" s="71">
        <f t="shared" si="21"/>
        <v>0</v>
      </c>
      <c r="AD77" s="71">
        <f t="shared" si="22"/>
        <v>0</v>
      </c>
      <c r="AE77" t="str">
        <f t="shared" si="26"/>
        <v/>
      </c>
    </row>
    <row r="78" spans="1:31" ht="15.75" thickBot="1" x14ac:dyDescent="0.3">
      <c r="A78" s="225">
        <f t="shared" si="27"/>
        <v>74</v>
      </c>
      <c r="B78" s="18"/>
      <c r="C78" s="19"/>
      <c r="D78" s="20"/>
      <c r="E78" s="62">
        <v>0</v>
      </c>
      <c r="F78" s="255">
        <v>0.255</v>
      </c>
      <c r="G78" s="8">
        <f t="shared" si="28"/>
        <v>0</v>
      </c>
      <c r="H78" s="8">
        <f t="shared" si="29"/>
        <v>0</v>
      </c>
      <c r="I78" s="8">
        <f t="shared" si="30"/>
        <v>0</v>
      </c>
      <c r="J78" s="8">
        <f t="shared" si="23"/>
        <v>0</v>
      </c>
      <c r="K78" s="8">
        <f t="shared" si="24"/>
        <v>0</v>
      </c>
      <c r="L78" s="8">
        <f t="shared" si="25"/>
        <v>0</v>
      </c>
      <c r="M78" s="14">
        <f t="shared" si="19"/>
        <v>0</v>
      </c>
      <c r="N78" s="46"/>
      <c r="O78" s="228" t="str">
        <f>IF(AND(E78&gt;0,N78&gt;0),IF(E78&gt;0,VLOOKUP(N78,Tilinumerot!$D$3:$F$54,3,FALSE),"Ei tilinroa"),"-")</f>
        <v>-</v>
      </c>
      <c r="P78" s="62"/>
      <c r="Q78" s="62"/>
      <c r="R78" s="62"/>
      <c r="S78" s="62"/>
      <c r="T78" s="62"/>
      <c r="U78" s="62"/>
      <c r="V78" s="62"/>
      <c r="W78" s="62"/>
      <c r="X78" s="62"/>
      <c r="Y78" s="62"/>
      <c r="Z78" s="64"/>
      <c r="AA78" s="64"/>
      <c r="AB78" s="15">
        <f t="shared" si="20"/>
        <v>0</v>
      </c>
      <c r="AC78" s="71">
        <f t="shared" si="21"/>
        <v>0</v>
      </c>
      <c r="AD78" s="71">
        <f t="shared" si="22"/>
        <v>0</v>
      </c>
      <c r="AE78" t="str">
        <f t="shared" si="26"/>
        <v/>
      </c>
    </row>
    <row r="79" spans="1:31" ht="15.75" thickBot="1" x14ac:dyDescent="0.3">
      <c r="A79" s="225">
        <f t="shared" si="27"/>
        <v>75</v>
      </c>
      <c r="B79" s="18"/>
      <c r="C79" s="19"/>
      <c r="D79" s="20"/>
      <c r="E79" s="62">
        <v>0</v>
      </c>
      <c r="F79" s="255">
        <v>0.255</v>
      </c>
      <c r="G79" s="8">
        <f t="shared" si="28"/>
        <v>0</v>
      </c>
      <c r="H79" s="8">
        <f t="shared" si="29"/>
        <v>0</v>
      </c>
      <c r="I79" s="8">
        <f t="shared" si="30"/>
        <v>0</v>
      </c>
      <c r="J79" s="8">
        <f t="shared" si="23"/>
        <v>0</v>
      </c>
      <c r="K79" s="8">
        <f t="shared" si="24"/>
        <v>0</v>
      </c>
      <c r="L79" s="8">
        <f t="shared" si="25"/>
        <v>0</v>
      </c>
      <c r="M79" s="14">
        <f t="shared" si="19"/>
        <v>0</v>
      </c>
      <c r="N79" s="46"/>
      <c r="O79" s="228" t="str">
        <f>IF(AND(E79&gt;0,N79&gt;0),IF(E79&gt;0,VLOOKUP(N79,Tilinumerot!$D$3:$F$54,3,FALSE),"Ei tilinroa"),"-")</f>
        <v>-</v>
      </c>
      <c r="P79" s="62"/>
      <c r="Q79" s="62"/>
      <c r="R79" s="62"/>
      <c r="S79" s="62"/>
      <c r="T79" s="62"/>
      <c r="U79" s="62"/>
      <c r="V79" s="62"/>
      <c r="W79" s="62"/>
      <c r="X79" s="62"/>
      <c r="Y79" s="62"/>
      <c r="Z79" s="64"/>
      <c r="AA79" s="64"/>
      <c r="AB79" s="15">
        <f t="shared" si="20"/>
        <v>0</v>
      </c>
      <c r="AC79" s="71">
        <f t="shared" si="21"/>
        <v>0</v>
      </c>
      <c r="AD79" s="71">
        <f t="shared" si="22"/>
        <v>0</v>
      </c>
      <c r="AE79" t="str">
        <f t="shared" si="26"/>
        <v/>
      </c>
    </row>
    <row r="80" spans="1:31" ht="15.75" thickBot="1" x14ac:dyDescent="0.3">
      <c r="A80" s="225">
        <f t="shared" si="27"/>
        <v>76</v>
      </c>
      <c r="B80" s="18"/>
      <c r="C80" s="19"/>
      <c r="D80" s="20"/>
      <c r="E80" s="62">
        <v>0</v>
      </c>
      <c r="F80" s="255">
        <v>0.255</v>
      </c>
      <c r="G80" s="8">
        <f t="shared" si="28"/>
        <v>0</v>
      </c>
      <c r="H80" s="8">
        <f t="shared" si="29"/>
        <v>0</v>
      </c>
      <c r="I80" s="8">
        <f t="shared" si="30"/>
        <v>0</v>
      </c>
      <c r="J80" s="8">
        <f t="shared" si="23"/>
        <v>0</v>
      </c>
      <c r="K80" s="8">
        <f t="shared" si="24"/>
        <v>0</v>
      </c>
      <c r="L80" s="8">
        <f t="shared" si="25"/>
        <v>0</v>
      </c>
      <c r="M80" s="14">
        <f t="shared" ref="M80:M143" si="31">E80-(SUM(G80:L80))-SUM(P80:AA80)</f>
        <v>0</v>
      </c>
      <c r="N80" s="46"/>
      <c r="O80" s="228" t="str">
        <f>IF(AND(E80&gt;0,N80&gt;0),IF(E80&gt;0,VLOOKUP(N80,Tilinumerot!$D$3:$F$54,3,FALSE),"Ei tilinroa"),"-")</f>
        <v>-</v>
      </c>
      <c r="P80" s="62"/>
      <c r="Q80" s="62"/>
      <c r="R80" s="62"/>
      <c r="S80" s="62"/>
      <c r="T80" s="62"/>
      <c r="U80" s="62"/>
      <c r="V80" s="62"/>
      <c r="W80" s="62"/>
      <c r="X80" s="62"/>
      <c r="Y80" s="62"/>
      <c r="Z80" s="64"/>
      <c r="AA80" s="64"/>
      <c r="AB80" s="15">
        <f t="shared" ref="AB80:AB143" si="32">E80-SUM(G80:L80)</f>
        <v>0</v>
      </c>
      <c r="AC80" s="71">
        <f t="shared" ref="AC80:AC143" si="33">IF(N80&lt;&gt;"",SUM(P80:Y80),0)</f>
        <v>0</v>
      </c>
      <c r="AD80" s="71">
        <f t="shared" ref="AD80:AD143" si="34">SUM(G80:L80)</f>
        <v>0</v>
      </c>
      <c r="AE80" t="str">
        <f t="shared" si="26"/>
        <v/>
      </c>
    </row>
    <row r="81" spans="1:31" ht="15.75" thickBot="1" x14ac:dyDescent="0.3">
      <c r="A81" s="225">
        <f t="shared" si="27"/>
        <v>77</v>
      </c>
      <c r="B81" s="18"/>
      <c r="C81" s="19"/>
      <c r="D81" s="20"/>
      <c r="E81" s="62">
        <v>0</v>
      </c>
      <c r="F81" s="255">
        <v>0.255</v>
      </c>
      <c r="G81" s="8">
        <f t="shared" si="28"/>
        <v>0</v>
      </c>
      <c r="H81" s="8">
        <f t="shared" si="29"/>
        <v>0</v>
      </c>
      <c r="I81" s="8">
        <f t="shared" si="30"/>
        <v>0</v>
      </c>
      <c r="J81" s="8">
        <f t="shared" si="23"/>
        <v>0</v>
      </c>
      <c r="K81" s="8">
        <f t="shared" si="24"/>
        <v>0</v>
      </c>
      <c r="L81" s="8">
        <f t="shared" si="25"/>
        <v>0</v>
      </c>
      <c r="M81" s="14">
        <f t="shared" si="31"/>
        <v>0</v>
      </c>
      <c r="N81" s="46"/>
      <c r="O81" s="228" t="str">
        <f>IF(AND(E81&gt;0,N81&gt;0),IF(E81&gt;0,VLOOKUP(N81,Tilinumerot!$D$3:$F$54,3,FALSE),"Ei tilinroa"),"-")</f>
        <v>-</v>
      </c>
      <c r="P81" s="62"/>
      <c r="Q81" s="62"/>
      <c r="R81" s="62"/>
      <c r="S81" s="62"/>
      <c r="T81" s="62"/>
      <c r="U81" s="62"/>
      <c r="V81" s="62"/>
      <c r="W81" s="62"/>
      <c r="X81" s="62"/>
      <c r="Y81" s="62"/>
      <c r="Z81" s="64"/>
      <c r="AA81" s="64"/>
      <c r="AB81" s="15">
        <f t="shared" si="32"/>
        <v>0</v>
      </c>
      <c r="AC81" s="71">
        <f t="shared" si="33"/>
        <v>0</v>
      </c>
      <c r="AD81" s="71">
        <f t="shared" si="34"/>
        <v>0</v>
      </c>
      <c r="AE81" t="str">
        <f t="shared" si="26"/>
        <v/>
      </c>
    </row>
    <row r="82" spans="1:31" ht="15.75" thickBot="1" x14ac:dyDescent="0.3">
      <c r="A82" s="225">
        <f t="shared" si="27"/>
        <v>78</v>
      </c>
      <c r="B82" s="18"/>
      <c r="C82" s="19"/>
      <c r="D82" s="20"/>
      <c r="E82" s="62">
        <v>0</v>
      </c>
      <c r="F82" s="255">
        <v>0.255</v>
      </c>
      <c r="G82" s="8">
        <f t="shared" si="28"/>
        <v>0</v>
      </c>
      <c r="H82" s="8">
        <f t="shared" si="29"/>
        <v>0</v>
      </c>
      <c r="I82" s="8">
        <f t="shared" si="30"/>
        <v>0</v>
      </c>
      <c r="J82" s="8">
        <f t="shared" si="23"/>
        <v>0</v>
      </c>
      <c r="K82" s="8">
        <f t="shared" si="24"/>
        <v>0</v>
      </c>
      <c r="L82" s="8">
        <f t="shared" si="25"/>
        <v>0</v>
      </c>
      <c r="M82" s="14">
        <f t="shared" si="31"/>
        <v>0</v>
      </c>
      <c r="N82" s="46"/>
      <c r="O82" s="228" t="str">
        <f>IF(AND(E82&gt;0,N82&gt;0),IF(E82&gt;0,VLOOKUP(N82,Tilinumerot!$D$3:$F$54,3,FALSE),"Ei tilinroa"),"-")</f>
        <v>-</v>
      </c>
      <c r="P82" s="62"/>
      <c r="Q82" s="62"/>
      <c r="R82" s="62"/>
      <c r="S82" s="62"/>
      <c r="T82" s="62"/>
      <c r="U82" s="62"/>
      <c r="V82" s="62"/>
      <c r="W82" s="62"/>
      <c r="X82" s="62"/>
      <c r="Y82" s="62"/>
      <c r="Z82" s="64"/>
      <c r="AA82" s="64"/>
      <c r="AB82" s="15">
        <f t="shared" si="32"/>
        <v>0</v>
      </c>
      <c r="AC82" s="71">
        <f t="shared" si="33"/>
        <v>0</v>
      </c>
      <c r="AD82" s="71">
        <f t="shared" si="34"/>
        <v>0</v>
      </c>
      <c r="AE82" t="str">
        <f t="shared" si="26"/>
        <v/>
      </c>
    </row>
    <row r="83" spans="1:31" ht="15.75" thickBot="1" x14ac:dyDescent="0.3">
      <c r="A83" s="225">
        <f t="shared" si="27"/>
        <v>79</v>
      </c>
      <c r="B83" s="18"/>
      <c r="C83" s="19"/>
      <c r="D83" s="20"/>
      <c r="E83" s="62">
        <v>0</v>
      </c>
      <c r="F83" s="255">
        <v>0.255</v>
      </c>
      <c r="G83" s="8">
        <f t="shared" si="28"/>
        <v>0</v>
      </c>
      <c r="H83" s="8">
        <f t="shared" si="29"/>
        <v>0</v>
      </c>
      <c r="I83" s="8">
        <f t="shared" si="30"/>
        <v>0</v>
      </c>
      <c r="J83" s="8">
        <f t="shared" si="23"/>
        <v>0</v>
      </c>
      <c r="K83" s="8">
        <f t="shared" si="24"/>
        <v>0</v>
      </c>
      <c r="L83" s="8">
        <f t="shared" si="25"/>
        <v>0</v>
      </c>
      <c r="M83" s="14">
        <f t="shared" si="31"/>
        <v>0</v>
      </c>
      <c r="N83" s="46"/>
      <c r="O83" s="228" t="str">
        <f>IF(AND(E83&gt;0,N83&gt;0),IF(E83&gt;0,VLOOKUP(N83,Tilinumerot!$D$3:$F$54,3,FALSE),"Ei tilinroa"),"-")</f>
        <v>-</v>
      </c>
      <c r="P83" s="62"/>
      <c r="Q83" s="62"/>
      <c r="R83" s="62"/>
      <c r="S83" s="62"/>
      <c r="T83" s="62"/>
      <c r="U83" s="62"/>
      <c r="V83" s="62"/>
      <c r="W83" s="62"/>
      <c r="X83" s="62"/>
      <c r="Y83" s="62"/>
      <c r="Z83" s="64"/>
      <c r="AA83" s="64"/>
      <c r="AB83" s="15">
        <f t="shared" si="32"/>
        <v>0</v>
      </c>
      <c r="AC83" s="71">
        <f t="shared" si="33"/>
        <v>0</v>
      </c>
      <c r="AD83" s="71">
        <f t="shared" si="34"/>
        <v>0</v>
      </c>
      <c r="AE83" t="str">
        <f t="shared" si="26"/>
        <v/>
      </c>
    </row>
    <row r="84" spans="1:31" ht="15.75" thickBot="1" x14ac:dyDescent="0.3">
      <c r="A84" s="225">
        <f t="shared" si="27"/>
        <v>80</v>
      </c>
      <c r="B84" s="18"/>
      <c r="C84" s="19"/>
      <c r="D84" s="20"/>
      <c r="E84" s="62">
        <v>0</v>
      </c>
      <c r="F84" s="255">
        <v>0.255</v>
      </c>
      <c r="G84" s="8">
        <f t="shared" si="28"/>
        <v>0</v>
      </c>
      <c r="H84" s="8">
        <f t="shared" si="29"/>
        <v>0</v>
      </c>
      <c r="I84" s="8">
        <f t="shared" si="30"/>
        <v>0</v>
      </c>
      <c r="J84" s="8">
        <f t="shared" si="23"/>
        <v>0</v>
      </c>
      <c r="K84" s="8">
        <f t="shared" si="24"/>
        <v>0</v>
      </c>
      <c r="L84" s="8">
        <f t="shared" si="25"/>
        <v>0</v>
      </c>
      <c r="M84" s="14">
        <f t="shared" si="31"/>
        <v>0</v>
      </c>
      <c r="N84" s="46"/>
      <c r="O84" s="228" t="str">
        <f>IF(AND(E84&gt;0,N84&gt;0),IF(E84&gt;0,VLOOKUP(N84,Tilinumerot!$D$3:$F$54,3,FALSE),"Ei tilinroa"),"-")</f>
        <v>-</v>
      </c>
      <c r="P84" s="62"/>
      <c r="Q84" s="62"/>
      <c r="R84" s="62"/>
      <c r="S84" s="62"/>
      <c r="T84" s="62"/>
      <c r="U84" s="62"/>
      <c r="V84" s="62"/>
      <c r="W84" s="62"/>
      <c r="X84" s="62"/>
      <c r="Y84" s="62"/>
      <c r="Z84" s="64"/>
      <c r="AA84" s="64"/>
      <c r="AB84" s="15">
        <f t="shared" si="32"/>
        <v>0</v>
      </c>
      <c r="AC84" s="71">
        <f t="shared" si="33"/>
        <v>0</v>
      </c>
      <c r="AD84" s="71">
        <f t="shared" si="34"/>
        <v>0</v>
      </c>
      <c r="AE84" t="str">
        <f t="shared" si="26"/>
        <v/>
      </c>
    </row>
    <row r="85" spans="1:31" ht="15.75" thickBot="1" x14ac:dyDescent="0.3">
      <c r="A85" s="225">
        <f t="shared" si="27"/>
        <v>81</v>
      </c>
      <c r="B85" s="18"/>
      <c r="C85" s="19"/>
      <c r="D85" s="20"/>
      <c r="E85" s="62">
        <v>0</v>
      </c>
      <c r="F85" s="255">
        <v>0.255</v>
      </c>
      <c r="G85" s="8">
        <f t="shared" si="28"/>
        <v>0</v>
      </c>
      <c r="H85" s="8">
        <f t="shared" si="29"/>
        <v>0</v>
      </c>
      <c r="I85" s="8">
        <f t="shared" si="30"/>
        <v>0</v>
      </c>
      <c r="J85" s="8">
        <f t="shared" si="23"/>
        <v>0</v>
      </c>
      <c r="K85" s="8">
        <f t="shared" si="24"/>
        <v>0</v>
      </c>
      <c r="L85" s="8">
        <f t="shared" si="25"/>
        <v>0</v>
      </c>
      <c r="M85" s="14">
        <f t="shared" si="31"/>
        <v>0</v>
      </c>
      <c r="N85" s="46"/>
      <c r="O85" s="228" t="str">
        <f>IF(AND(E85&gt;0,N85&gt;0),IF(E85&gt;0,VLOOKUP(N85,Tilinumerot!$D$3:$F$54,3,FALSE),"Ei tilinroa"),"-")</f>
        <v>-</v>
      </c>
      <c r="P85" s="62"/>
      <c r="Q85" s="62"/>
      <c r="R85" s="62"/>
      <c r="S85" s="62"/>
      <c r="T85" s="62"/>
      <c r="U85" s="62"/>
      <c r="V85" s="62"/>
      <c r="W85" s="62"/>
      <c r="X85" s="62"/>
      <c r="Y85" s="62"/>
      <c r="Z85" s="64"/>
      <c r="AA85" s="64"/>
      <c r="AB85" s="15">
        <f t="shared" si="32"/>
        <v>0</v>
      </c>
      <c r="AC85" s="71">
        <f t="shared" si="33"/>
        <v>0</v>
      </c>
      <c r="AD85" s="71">
        <f t="shared" si="34"/>
        <v>0</v>
      </c>
      <c r="AE85" t="str">
        <f t="shared" si="26"/>
        <v/>
      </c>
    </row>
    <row r="86" spans="1:31" ht="15.75" thickBot="1" x14ac:dyDescent="0.3">
      <c r="A86" s="225">
        <f t="shared" si="27"/>
        <v>82</v>
      </c>
      <c r="B86" s="18"/>
      <c r="C86" s="19"/>
      <c r="D86" s="20"/>
      <c r="E86" s="62">
        <v>0</v>
      </c>
      <c r="F86" s="255">
        <v>0.255</v>
      </c>
      <c r="G86" s="8">
        <f t="shared" si="28"/>
        <v>0</v>
      </c>
      <c r="H86" s="8">
        <f t="shared" si="29"/>
        <v>0</v>
      </c>
      <c r="I86" s="8">
        <f t="shared" si="30"/>
        <v>0</v>
      </c>
      <c r="J86" s="8">
        <f t="shared" si="23"/>
        <v>0</v>
      </c>
      <c r="K86" s="8">
        <f t="shared" si="24"/>
        <v>0</v>
      </c>
      <c r="L86" s="8">
        <f t="shared" si="25"/>
        <v>0</v>
      </c>
      <c r="M86" s="14">
        <f t="shared" si="31"/>
        <v>0</v>
      </c>
      <c r="N86" s="46"/>
      <c r="O86" s="228" t="str">
        <f>IF(AND(E86&gt;0,N86&gt;0),IF(E86&gt;0,VLOOKUP(N86,Tilinumerot!$D$3:$F$54,3,FALSE),"Ei tilinroa"),"-")</f>
        <v>-</v>
      </c>
      <c r="P86" s="62"/>
      <c r="Q86" s="62"/>
      <c r="R86" s="62"/>
      <c r="S86" s="62"/>
      <c r="T86" s="62"/>
      <c r="U86" s="62"/>
      <c r="V86" s="62"/>
      <c r="W86" s="62"/>
      <c r="X86" s="62"/>
      <c r="Y86" s="62"/>
      <c r="Z86" s="64"/>
      <c r="AA86" s="64"/>
      <c r="AB86" s="15">
        <f t="shared" si="32"/>
        <v>0</v>
      </c>
      <c r="AC86" s="71">
        <f t="shared" si="33"/>
        <v>0</v>
      </c>
      <c r="AD86" s="71">
        <f t="shared" si="34"/>
        <v>0</v>
      </c>
      <c r="AE86" t="str">
        <f t="shared" si="26"/>
        <v/>
      </c>
    </row>
    <row r="87" spans="1:31" ht="15.75" thickBot="1" x14ac:dyDescent="0.3">
      <c r="A87" s="225">
        <f t="shared" si="27"/>
        <v>83</v>
      </c>
      <c r="B87" s="18"/>
      <c r="C87" s="19"/>
      <c r="D87" s="20"/>
      <c r="E87" s="62">
        <v>0</v>
      </c>
      <c r="F87" s="255">
        <v>0.255</v>
      </c>
      <c r="G87" s="8">
        <f t="shared" si="28"/>
        <v>0</v>
      </c>
      <c r="H87" s="8">
        <f t="shared" si="29"/>
        <v>0</v>
      </c>
      <c r="I87" s="8">
        <f t="shared" si="30"/>
        <v>0</v>
      </c>
      <c r="J87" s="8">
        <f t="shared" si="23"/>
        <v>0</v>
      </c>
      <c r="K87" s="8">
        <f t="shared" si="24"/>
        <v>0</v>
      </c>
      <c r="L87" s="8">
        <f t="shared" si="25"/>
        <v>0</v>
      </c>
      <c r="M87" s="14">
        <f t="shared" si="31"/>
        <v>0</v>
      </c>
      <c r="N87" s="46"/>
      <c r="O87" s="228" t="str">
        <f>IF(AND(E87&gt;0,N87&gt;0),IF(E87&gt;0,VLOOKUP(N87,Tilinumerot!$D$3:$F$54,3,FALSE),"Ei tilinroa"),"-")</f>
        <v>-</v>
      </c>
      <c r="P87" s="62"/>
      <c r="Q87" s="62"/>
      <c r="R87" s="62"/>
      <c r="S87" s="62"/>
      <c r="T87" s="62"/>
      <c r="U87" s="62"/>
      <c r="V87" s="62"/>
      <c r="W87" s="62"/>
      <c r="X87" s="62"/>
      <c r="Y87" s="62"/>
      <c r="Z87" s="64"/>
      <c r="AA87" s="64"/>
      <c r="AB87" s="15">
        <f t="shared" si="32"/>
        <v>0</v>
      </c>
      <c r="AC87" s="71">
        <f t="shared" si="33"/>
        <v>0</v>
      </c>
      <c r="AD87" s="71">
        <f t="shared" si="34"/>
        <v>0</v>
      </c>
      <c r="AE87" t="str">
        <f t="shared" si="26"/>
        <v/>
      </c>
    </row>
    <row r="88" spans="1:31" ht="15.75" thickBot="1" x14ac:dyDescent="0.3">
      <c r="A88" s="225">
        <f t="shared" si="27"/>
        <v>84</v>
      </c>
      <c r="B88" s="18"/>
      <c r="C88" s="19"/>
      <c r="D88" s="20"/>
      <c r="E88" s="62">
        <v>0</v>
      </c>
      <c r="F88" s="255">
        <v>0.255</v>
      </c>
      <c r="G88" s="8">
        <f t="shared" si="28"/>
        <v>0</v>
      </c>
      <c r="H88" s="8">
        <f t="shared" si="29"/>
        <v>0</v>
      </c>
      <c r="I88" s="8">
        <f t="shared" si="30"/>
        <v>0</v>
      </c>
      <c r="J88" s="8">
        <f t="shared" si="23"/>
        <v>0</v>
      </c>
      <c r="K88" s="8">
        <f t="shared" si="24"/>
        <v>0</v>
      </c>
      <c r="L88" s="8">
        <f t="shared" si="25"/>
        <v>0</v>
      </c>
      <c r="M88" s="14">
        <f t="shared" si="31"/>
        <v>0</v>
      </c>
      <c r="N88" s="46"/>
      <c r="O88" s="228" t="str">
        <f>IF(AND(E88&gt;0,N88&gt;0),IF(E88&gt;0,VLOOKUP(N88,Tilinumerot!$D$3:$F$54,3,FALSE),"Ei tilinroa"),"-")</f>
        <v>-</v>
      </c>
      <c r="P88" s="62"/>
      <c r="Q88" s="62"/>
      <c r="R88" s="62"/>
      <c r="S88" s="62"/>
      <c r="T88" s="62"/>
      <c r="U88" s="62"/>
      <c r="V88" s="62"/>
      <c r="W88" s="62"/>
      <c r="X88" s="62"/>
      <c r="Y88" s="62"/>
      <c r="Z88" s="64"/>
      <c r="AA88" s="64"/>
      <c r="AB88" s="15">
        <f t="shared" si="32"/>
        <v>0</v>
      </c>
      <c r="AC88" s="71">
        <f t="shared" si="33"/>
        <v>0</v>
      </c>
      <c r="AD88" s="71">
        <f t="shared" si="34"/>
        <v>0</v>
      </c>
      <c r="AE88" t="str">
        <f t="shared" si="26"/>
        <v/>
      </c>
    </row>
    <row r="89" spans="1:31" ht="15.75" thickBot="1" x14ac:dyDescent="0.3">
      <c r="A89" s="225">
        <f t="shared" si="27"/>
        <v>85</v>
      </c>
      <c r="B89" s="18"/>
      <c r="C89" s="19"/>
      <c r="D89" s="20"/>
      <c r="E89" s="62">
        <v>0</v>
      </c>
      <c r="F89" s="255">
        <v>0.255</v>
      </c>
      <c r="G89" s="8">
        <f t="shared" si="28"/>
        <v>0</v>
      </c>
      <c r="H89" s="8">
        <f t="shared" si="29"/>
        <v>0</v>
      </c>
      <c r="I89" s="8">
        <f t="shared" si="30"/>
        <v>0</v>
      </c>
      <c r="J89" s="8">
        <f t="shared" si="23"/>
        <v>0</v>
      </c>
      <c r="K89" s="8">
        <f t="shared" si="24"/>
        <v>0</v>
      </c>
      <c r="L89" s="8">
        <f t="shared" si="25"/>
        <v>0</v>
      </c>
      <c r="M89" s="14">
        <f t="shared" si="31"/>
        <v>0</v>
      </c>
      <c r="N89" s="46"/>
      <c r="O89" s="228" t="str">
        <f>IF(AND(E89&gt;0,N89&gt;0),IF(E89&gt;0,VLOOKUP(N89,Tilinumerot!$D$3:$F$54,3,FALSE),"Ei tilinroa"),"-")</f>
        <v>-</v>
      </c>
      <c r="P89" s="62"/>
      <c r="Q89" s="62"/>
      <c r="R89" s="62"/>
      <c r="S89" s="62"/>
      <c r="T89" s="62"/>
      <c r="U89" s="62"/>
      <c r="V89" s="62"/>
      <c r="W89" s="62"/>
      <c r="X89" s="62"/>
      <c r="Y89" s="62"/>
      <c r="Z89" s="64"/>
      <c r="AA89" s="64"/>
      <c r="AB89" s="15">
        <f t="shared" si="32"/>
        <v>0</v>
      </c>
      <c r="AC89" s="71">
        <f t="shared" si="33"/>
        <v>0</v>
      </c>
      <c r="AD89" s="71">
        <f t="shared" si="34"/>
        <v>0</v>
      </c>
      <c r="AE89" t="str">
        <f t="shared" si="26"/>
        <v/>
      </c>
    </row>
    <row r="90" spans="1:31" ht="15.75" thickBot="1" x14ac:dyDescent="0.3">
      <c r="A90" s="225">
        <f t="shared" si="27"/>
        <v>86</v>
      </c>
      <c r="B90" s="18"/>
      <c r="C90" s="19"/>
      <c r="D90" s="20"/>
      <c r="E90" s="62">
        <v>0</v>
      </c>
      <c r="F90" s="255">
        <v>0.255</v>
      </c>
      <c r="G90" s="8">
        <f t="shared" si="28"/>
        <v>0</v>
      </c>
      <c r="H90" s="8">
        <f t="shared" si="29"/>
        <v>0</v>
      </c>
      <c r="I90" s="8">
        <f t="shared" si="30"/>
        <v>0</v>
      </c>
      <c r="J90" s="8">
        <f t="shared" si="23"/>
        <v>0</v>
      </c>
      <c r="K90" s="8">
        <f t="shared" si="24"/>
        <v>0</v>
      </c>
      <c r="L90" s="8">
        <f t="shared" si="25"/>
        <v>0</v>
      </c>
      <c r="M90" s="14">
        <f t="shared" si="31"/>
        <v>0</v>
      </c>
      <c r="N90" s="46"/>
      <c r="O90" s="228" t="str">
        <f>IF(AND(E90&gt;0,N90&gt;0),IF(E90&gt;0,VLOOKUP(N90,Tilinumerot!$D$3:$F$54,3,FALSE),"Ei tilinroa"),"-")</f>
        <v>-</v>
      </c>
      <c r="P90" s="62"/>
      <c r="Q90" s="62"/>
      <c r="R90" s="62"/>
      <c r="S90" s="62"/>
      <c r="T90" s="62"/>
      <c r="U90" s="62"/>
      <c r="V90" s="62"/>
      <c r="W90" s="62"/>
      <c r="X90" s="62"/>
      <c r="Y90" s="62"/>
      <c r="Z90" s="64"/>
      <c r="AA90" s="64"/>
      <c r="AB90" s="15">
        <f t="shared" si="32"/>
        <v>0</v>
      </c>
      <c r="AC90" s="71">
        <f t="shared" si="33"/>
        <v>0</v>
      </c>
      <c r="AD90" s="71">
        <f t="shared" si="34"/>
        <v>0</v>
      </c>
      <c r="AE90" t="str">
        <f t="shared" si="26"/>
        <v/>
      </c>
    </row>
    <row r="91" spans="1:31" ht="15.75" thickBot="1" x14ac:dyDescent="0.3">
      <c r="A91" s="225">
        <f t="shared" si="27"/>
        <v>87</v>
      </c>
      <c r="B91" s="18"/>
      <c r="C91" s="19"/>
      <c r="D91" s="20"/>
      <c r="E91" s="62">
        <v>0</v>
      </c>
      <c r="F91" s="255">
        <v>0.255</v>
      </c>
      <c r="G91" s="8">
        <f t="shared" si="28"/>
        <v>0</v>
      </c>
      <c r="H91" s="8">
        <f t="shared" si="29"/>
        <v>0</v>
      </c>
      <c r="I91" s="8">
        <f t="shared" si="30"/>
        <v>0</v>
      </c>
      <c r="J91" s="8">
        <f t="shared" si="23"/>
        <v>0</v>
      </c>
      <c r="K91" s="8">
        <f t="shared" si="24"/>
        <v>0</v>
      </c>
      <c r="L91" s="8">
        <f t="shared" si="25"/>
        <v>0</v>
      </c>
      <c r="M91" s="14">
        <f t="shared" si="31"/>
        <v>0</v>
      </c>
      <c r="N91" s="46"/>
      <c r="O91" s="228" t="str">
        <f>IF(AND(E91&gt;0,N91&gt;0),IF(E91&gt;0,VLOOKUP(N91,Tilinumerot!$D$3:$F$54,3,FALSE),"Ei tilinroa"),"-")</f>
        <v>-</v>
      </c>
      <c r="P91" s="62"/>
      <c r="Q91" s="62"/>
      <c r="R91" s="62"/>
      <c r="S91" s="62"/>
      <c r="T91" s="62"/>
      <c r="U91" s="62"/>
      <c r="V91" s="62"/>
      <c r="W91" s="62"/>
      <c r="X91" s="62"/>
      <c r="Y91" s="62"/>
      <c r="Z91" s="64"/>
      <c r="AA91" s="64"/>
      <c r="AB91" s="15">
        <f t="shared" si="32"/>
        <v>0</v>
      </c>
      <c r="AC91" s="71">
        <f t="shared" si="33"/>
        <v>0</v>
      </c>
      <c r="AD91" s="71">
        <f t="shared" si="34"/>
        <v>0</v>
      </c>
      <c r="AE91" t="str">
        <f t="shared" si="26"/>
        <v/>
      </c>
    </row>
    <row r="92" spans="1:31" ht="15.75" thickBot="1" x14ac:dyDescent="0.3">
      <c r="A92" s="225">
        <f t="shared" si="27"/>
        <v>88</v>
      </c>
      <c r="B92" s="18"/>
      <c r="C92" s="19"/>
      <c r="D92" s="20"/>
      <c r="E92" s="62">
        <v>0</v>
      </c>
      <c r="F92" s="255">
        <v>0.255</v>
      </c>
      <c r="G92" s="8">
        <f t="shared" si="28"/>
        <v>0</v>
      </c>
      <c r="H92" s="8">
        <f t="shared" si="29"/>
        <v>0</v>
      </c>
      <c r="I92" s="8">
        <f t="shared" si="30"/>
        <v>0</v>
      </c>
      <c r="J92" s="8">
        <f t="shared" si="23"/>
        <v>0</v>
      </c>
      <c r="K92" s="8">
        <f t="shared" si="24"/>
        <v>0</v>
      </c>
      <c r="L92" s="8">
        <f t="shared" si="25"/>
        <v>0</v>
      </c>
      <c r="M92" s="14">
        <f t="shared" si="31"/>
        <v>0</v>
      </c>
      <c r="N92" s="46"/>
      <c r="O92" s="228" t="str">
        <f>IF(AND(E92&gt;0,N92&gt;0),IF(E92&gt;0,VLOOKUP(N92,Tilinumerot!$D$3:$F$54,3,FALSE),"Ei tilinroa"),"-")</f>
        <v>-</v>
      </c>
      <c r="P92" s="62"/>
      <c r="Q92" s="62"/>
      <c r="R92" s="62"/>
      <c r="S92" s="62"/>
      <c r="T92" s="62"/>
      <c r="U92" s="62"/>
      <c r="V92" s="62"/>
      <c r="W92" s="62"/>
      <c r="X92" s="62"/>
      <c r="Y92" s="62"/>
      <c r="Z92" s="64"/>
      <c r="AA92" s="64"/>
      <c r="AB92" s="15">
        <f t="shared" si="32"/>
        <v>0</v>
      </c>
      <c r="AC92" s="71">
        <f t="shared" si="33"/>
        <v>0</v>
      </c>
      <c r="AD92" s="71">
        <f t="shared" si="34"/>
        <v>0</v>
      </c>
      <c r="AE92" t="str">
        <f t="shared" si="26"/>
        <v/>
      </c>
    </row>
    <row r="93" spans="1:31" ht="15.75" thickBot="1" x14ac:dyDescent="0.3">
      <c r="A93" s="225">
        <f t="shared" si="27"/>
        <v>89</v>
      </c>
      <c r="B93" s="18"/>
      <c r="C93" s="19"/>
      <c r="D93" s="20"/>
      <c r="E93" s="62">
        <v>0</v>
      </c>
      <c r="F93" s="255">
        <v>0.255</v>
      </c>
      <c r="G93" s="8">
        <f t="shared" si="28"/>
        <v>0</v>
      </c>
      <c r="H93" s="8">
        <f t="shared" si="29"/>
        <v>0</v>
      </c>
      <c r="I93" s="8">
        <f t="shared" si="30"/>
        <v>0</v>
      </c>
      <c r="J93" s="8">
        <f t="shared" si="23"/>
        <v>0</v>
      </c>
      <c r="K93" s="8">
        <f t="shared" si="24"/>
        <v>0</v>
      </c>
      <c r="L93" s="8">
        <f t="shared" si="25"/>
        <v>0</v>
      </c>
      <c r="M93" s="14">
        <f t="shared" si="31"/>
        <v>0</v>
      </c>
      <c r="N93" s="46"/>
      <c r="O93" s="228" t="str">
        <f>IF(AND(E93&gt;0,N93&gt;0),IF(E93&gt;0,VLOOKUP(N93,Tilinumerot!$D$3:$F$54,3,FALSE),"Ei tilinroa"),"-")</f>
        <v>-</v>
      </c>
      <c r="P93" s="62"/>
      <c r="Q93" s="62"/>
      <c r="R93" s="62"/>
      <c r="S93" s="62"/>
      <c r="T93" s="62"/>
      <c r="U93" s="62"/>
      <c r="V93" s="62"/>
      <c r="W93" s="62"/>
      <c r="X93" s="62"/>
      <c r="Y93" s="62"/>
      <c r="Z93" s="64"/>
      <c r="AA93" s="64"/>
      <c r="AB93" s="15">
        <f t="shared" si="32"/>
        <v>0</v>
      </c>
      <c r="AC93" s="71">
        <f t="shared" si="33"/>
        <v>0</v>
      </c>
      <c r="AD93" s="71">
        <f t="shared" si="34"/>
        <v>0</v>
      </c>
      <c r="AE93" t="str">
        <f t="shared" si="26"/>
        <v/>
      </c>
    </row>
    <row r="94" spans="1:31" ht="15.75" thickBot="1" x14ac:dyDescent="0.3">
      <c r="A94" s="225">
        <f t="shared" si="27"/>
        <v>90</v>
      </c>
      <c r="B94" s="18"/>
      <c r="C94" s="19"/>
      <c r="D94" s="20"/>
      <c r="E94" s="62">
        <v>0</v>
      </c>
      <c r="F94" s="255">
        <v>0.255</v>
      </c>
      <c r="G94" s="8">
        <f t="shared" si="28"/>
        <v>0</v>
      </c>
      <c r="H94" s="8">
        <f t="shared" si="29"/>
        <v>0</v>
      </c>
      <c r="I94" s="8">
        <f t="shared" si="30"/>
        <v>0</v>
      </c>
      <c r="J94" s="8">
        <f t="shared" si="23"/>
        <v>0</v>
      </c>
      <c r="K94" s="8">
        <f t="shared" si="24"/>
        <v>0</v>
      </c>
      <c r="L94" s="8">
        <f t="shared" si="25"/>
        <v>0</v>
      </c>
      <c r="M94" s="14">
        <f t="shared" si="31"/>
        <v>0</v>
      </c>
      <c r="N94" s="46"/>
      <c r="O94" s="228" t="str">
        <f>IF(AND(E94&gt;0,N94&gt;0),IF(E94&gt;0,VLOOKUP(N94,Tilinumerot!$D$3:$F$54,3,FALSE),"Ei tilinroa"),"-")</f>
        <v>-</v>
      </c>
      <c r="P94" s="62"/>
      <c r="Q94" s="62"/>
      <c r="R94" s="62"/>
      <c r="S94" s="62"/>
      <c r="T94" s="62"/>
      <c r="U94" s="62"/>
      <c r="V94" s="62"/>
      <c r="W94" s="62"/>
      <c r="X94" s="62"/>
      <c r="Y94" s="62"/>
      <c r="Z94" s="64"/>
      <c r="AA94" s="64"/>
      <c r="AB94" s="15">
        <f t="shared" si="32"/>
        <v>0</v>
      </c>
      <c r="AC94" s="71">
        <f t="shared" si="33"/>
        <v>0</v>
      </c>
      <c r="AD94" s="71">
        <f t="shared" si="34"/>
        <v>0</v>
      </c>
      <c r="AE94" t="str">
        <f t="shared" si="26"/>
        <v/>
      </c>
    </row>
    <row r="95" spans="1:31" ht="15.75" thickBot="1" x14ac:dyDescent="0.3">
      <c r="A95" s="225">
        <f t="shared" si="27"/>
        <v>91</v>
      </c>
      <c r="B95" s="18"/>
      <c r="C95" s="19"/>
      <c r="D95" s="20"/>
      <c r="E95" s="62">
        <v>0</v>
      </c>
      <c r="F95" s="255">
        <v>0.255</v>
      </c>
      <c r="G95" s="8">
        <f t="shared" si="28"/>
        <v>0</v>
      </c>
      <c r="H95" s="8">
        <f t="shared" si="29"/>
        <v>0</v>
      </c>
      <c r="I95" s="8">
        <f t="shared" si="30"/>
        <v>0</v>
      </c>
      <c r="J95" s="8">
        <f t="shared" si="23"/>
        <v>0</v>
      </c>
      <c r="K95" s="8">
        <f t="shared" si="24"/>
        <v>0</v>
      </c>
      <c r="L95" s="8">
        <f t="shared" si="25"/>
        <v>0</v>
      </c>
      <c r="M95" s="14">
        <f t="shared" si="31"/>
        <v>0</v>
      </c>
      <c r="N95" s="46"/>
      <c r="O95" s="228" t="str">
        <f>IF(AND(E95&gt;0,N95&gt;0),IF(E95&gt;0,VLOOKUP(N95,Tilinumerot!$D$3:$F$54,3,FALSE),"Ei tilinroa"),"-")</f>
        <v>-</v>
      </c>
      <c r="P95" s="62"/>
      <c r="Q95" s="62"/>
      <c r="R95" s="62"/>
      <c r="S95" s="62"/>
      <c r="T95" s="62"/>
      <c r="U95" s="62"/>
      <c r="V95" s="62"/>
      <c r="W95" s="62"/>
      <c r="X95" s="62"/>
      <c r="Y95" s="62"/>
      <c r="Z95" s="64"/>
      <c r="AA95" s="64"/>
      <c r="AB95" s="15">
        <f t="shared" si="32"/>
        <v>0</v>
      </c>
      <c r="AC95" s="71">
        <f t="shared" si="33"/>
        <v>0</v>
      </c>
      <c r="AD95" s="71">
        <f t="shared" si="34"/>
        <v>0</v>
      </c>
      <c r="AE95" t="str">
        <f t="shared" si="26"/>
        <v/>
      </c>
    </row>
    <row r="96" spans="1:31" ht="15.75" thickBot="1" x14ac:dyDescent="0.3">
      <c r="A96" s="225">
        <f t="shared" si="27"/>
        <v>92</v>
      </c>
      <c r="B96" s="18"/>
      <c r="C96" s="19"/>
      <c r="D96" s="20"/>
      <c r="E96" s="62">
        <v>0</v>
      </c>
      <c r="F96" s="255">
        <v>0.255</v>
      </c>
      <c r="G96" s="8">
        <f t="shared" si="28"/>
        <v>0</v>
      </c>
      <c r="H96" s="8">
        <f t="shared" si="29"/>
        <v>0</v>
      </c>
      <c r="I96" s="8">
        <f t="shared" si="30"/>
        <v>0</v>
      </c>
      <c r="J96" s="8">
        <f t="shared" si="23"/>
        <v>0</v>
      </c>
      <c r="K96" s="8">
        <f t="shared" si="24"/>
        <v>0</v>
      </c>
      <c r="L96" s="8">
        <f t="shared" si="25"/>
        <v>0</v>
      </c>
      <c r="M96" s="14">
        <f t="shared" si="31"/>
        <v>0</v>
      </c>
      <c r="N96" s="46"/>
      <c r="O96" s="228" t="str">
        <f>IF(AND(E96&gt;0,N96&gt;0),IF(E96&gt;0,VLOOKUP(N96,Tilinumerot!$D$3:$F$54,3,FALSE),"Ei tilinroa"),"-")</f>
        <v>-</v>
      </c>
      <c r="P96" s="62"/>
      <c r="Q96" s="62"/>
      <c r="R96" s="62"/>
      <c r="S96" s="62"/>
      <c r="T96" s="62"/>
      <c r="U96" s="62"/>
      <c r="V96" s="62"/>
      <c r="W96" s="62"/>
      <c r="X96" s="62"/>
      <c r="Y96" s="62"/>
      <c r="Z96" s="64"/>
      <c r="AA96" s="64"/>
      <c r="AB96" s="15">
        <f t="shared" si="32"/>
        <v>0</v>
      </c>
      <c r="AC96" s="71">
        <f t="shared" si="33"/>
        <v>0</v>
      </c>
      <c r="AD96" s="71">
        <f t="shared" si="34"/>
        <v>0</v>
      </c>
      <c r="AE96" t="str">
        <f t="shared" si="26"/>
        <v/>
      </c>
    </row>
    <row r="97" spans="1:31" ht="15.75" thickBot="1" x14ac:dyDescent="0.3">
      <c r="A97" s="225">
        <f t="shared" si="27"/>
        <v>93</v>
      </c>
      <c r="B97" s="18"/>
      <c r="C97" s="19"/>
      <c r="D97" s="20"/>
      <c r="E97" s="62">
        <v>0</v>
      </c>
      <c r="F97" s="255">
        <v>0.255</v>
      </c>
      <c r="G97" s="8">
        <f t="shared" si="28"/>
        <v>0</v>
      </c>
      <c r="H97" s="8">
        <f t="shared" si="29"/>
        <v>0</v>
      </c>
      <c r="I97" s="8">
        <f t="shared" si="30"/>
        <v>0</v>
      </c>
      <c r="J97" s="8">
        <f t="shared" si="23"/>
        <v>0</v>
      </c>
      <c r="K97" s="8">
        <f t="shared" si="24"/>
        <v>0</v>
      </c>
      <c r="L97" s="8">
        <f t="shared" si="25"/>
        <v>0</v>
      </c>
      <c r="M97" s="14">
        <f t="shared" si="31"/>
        <v>0</v>
      </c>
      <c r="N97" s="46"/>
      <c r="O97" s="228" t="str">
        <f>IF(AND(E97&gt;0,N97&gt;0),IF(E97&gt;0,VLOOKUP(N97,Tilinumerot!$D$3:$F$54,3,FALSE),"Ei tilinroa"),"-")</f>
        <v>-</v>
      </c>
      <c r="P97" s="62"/>
      <c r="Q97" s="62"/>
      <c r="R97" s="62"/>
      <c r="S97" s="62"/>
      <c r="T97" s="62"/>
      <c r="U97" s="62"/>
      <c r="V97" s="62"/>
      <c r="W97" s="62"/>
      <c r="X97" s="62"/>
      <c r="Y97" s="62"/>
      <c r="Z97" s="64"/>
      <c r="AA97" s="64"/>
      <c r="AB97" s="15">
        <f t="shared" si="32"/>
        <v>0</v>
      </c>
      <c r="AC97" s="71">
        <f t="shared" si="33"/>
        <v>0</v>
      </c>
      <c r="AD97" s="71">
        <f t="shared" si="34"/>
        <v>0</v>
      </c>
      <c r="AE97" t="str">
        <f t="shared" si="26"/>
        <v/>
      </c>
    </row>
    <row r="98" spans="1:31" ht="15.75" thickBot="1" x14ac:dyDescent="0.3">
      <c r="A98" s="225">
        <f t="shared" si="27"/>
        <v>94</v>
      </c>
      <c r="B98" s="18"/>
      <c r="C98" s="19"/>
      <c r="D98" s="20"/>
      <c r="E98" s="62">
        <v>0</v>
      </c>
      <c r="F98" s="255">
        <v>0.255</v>
      </c>
      <c r="G98" s="8">
        <f t="shared" si="28"/>
        <v>0</v>
      </c>
      <c r="H98" s="8">
        <f t="shared" si="29"/>
        <v>0</v>
      </c>
      <c r="I98" s="8">
        <f t="shared" si="30"/>
        <v>0</v>
      </c>
      <c r="J98" s="8">
        <f t="shared" si="23"/>
        <v>0</v>
      </c>
      <c r="K98" s="8">
        <f t="shared" si="24"/>
        <v>0</v>
      </c>
      <c r="L98" s="8">
        <f t="shared" si="25"/>
        <v>0</v>
      </c>
      <c r="M98" s="14">
        <f t="shared" si="31"/>
        <v>0</v>
      </c>
      <c r="N98" s="46"/>
      <c r="O98" s="228" t="str">
        <f>IF(AND(E98&gt;0,N98&gt;0),IF(E98&gt;0,VLOOKUP(N98,Tilinumerot!$D$3:$F$54,3,FALSE),"Ei tilinroa"),"-")</f>
        <v>-</v>
      </c>
      <c r="P98" s="62"/>
      <c r="Q98" s="62"/>
      <c r="R98" s="62"/>
      <c r="S98" s="62"/>
      <c r="T98" s="62"/>
      <c r="U98" s="62"/>
      <c r="V98" s="62"/>
      <c r="W98" s="62"/>
      <c r="X98" s="62"/>
      <c r="Y98" s="62"/>
      <c r="Z98" s="64"/>
      <c r="AA98" s="64"/>
      <c r="AB98" s="15">
        <f t="shared" si="32"/>
        <v>0</v>
      </c>
      <c r="AC98" s="71">
        <f t="shared" si="33"/>
        <v>0</v>
      </c>
      <c r="AD98" s="71">
        <f t="shared" si="34"/>
        <v>0</v>
      </c>
      <c r="AE98" t="str">
        <f t="shared" si="26"/>
        <v/>
      </c>
    </row>
    <row r="99" spans="1:31" ht="15.75" thickBot="1" x14ac:dyDescent="0.3">
      <c r="A99" s="225">
        <f t="shared" si="27"/>
        <v>95</v>
      </c>
      <c r="B99" s="18"/>
      <c r="C99" s="19"/>
      <c r="D99" s="20"/>
      <c r="E99" s="62">
        <v>0</v>
      </c>
      <c r="F99" s="255">
        <v>0.255</v>
      </c>
      <c r="G99" s="8">
        <f t="shared" si="28"/>
        <v>0</v>
      </c>
      <c r="H99" s="8">
        <f t="shared" si="29"/>
        <v>0</v>
      </c>
      <c r="I99" s="8">
        <f t="shared" si="30"/>
        <v>0</v>
      </c>
      <c r="J99" s="8">
        <f t="shared" si="23"/>
        <v>0</v>
      </c>
      <c r="K99" s="8">
        <f t="shared" si="24"/>
        <v>0</v>
      </c>
      <c r="L99" s="8">
        <f t="shared" si="25"/>
        <v>0</v>
      </c>
      <c r="M99" s="14">
        <f t="shared" si="31"/>
        <v>0</v>
      </c>
      <c r="N99" s="46"/>
      <c r="O99" s="228" t="str">
        <f>IF(AND(E99&gt;0,N99&gt;0),IF(E99&gt;0,VLOOKUP(N99,Tilinumerot!$D$3:$F$54,3,FALSE),"Ei tilinroa"),"-")</f>
        <v>-</v>
      </c>
      <c r="P99" s="62"/>
      <c r="Q99" s="62"/>
      <c r="R99" s="62"/>
      <c r="S99" s="62"/>
      <c r="T99" s="62"/>
      <c r="U99" s="62"/>
      <c r="V99" s="62"/>
      <c r="W99" s="62"/>
      <c r="X99" s="62"/>
      <c r="Y99" s="62"/>
      <c r="Z99" s="64"/>
      <c r="AA99" s="64"/>
      <c r="AB99" s="15">
        <f t="shared" si="32"/>
        <v>0</v>
      </c>
      <c r="AC99" s="71">
        <f t="shared" si="33"/>
        <v>0</v>
      </c>
      <c r="AD99" s="71">
        <f t="shared" si="34"/>
        <v>0</v>
      </c>
      <c r="AE99" t="str">
        <f t="shared" si="26"/>
        <v/>
      </c>
    </row>
    <row r="100" spans="1:31" ht="15.75" thickBot="1" x14ac:dyDescent="0.3">
      <c r="A100" s="225">
        <f t="shared" si="27"/>
        <v>96</v>
      </c>
      <c r="B100" s="18"/>
      <c r="C100" s="19"/>
      <c r="D100" s="20"/>
      <c r="E100" s="62">
        <v>0</v>
      </c>
      <c r="F100" s="255">
        <v>0.255</v>
      </c>
      <c r="G100" s="8">
        <f t="shared" si="28"/>
        <v>0</v>
      </c>
      <c r="H100" s="8">
        <f t="shared" si="29"/>
        <v>0</v>
      </c>
      <c r="I100" s="8">
        <f t="shared" si="30"/>
        <v>0</v>
      </c>
      <c r="J100" s="8">
        <f t="shared" si="23"/>
        <v>0</v>
      </c>
      <c r="K100" s="8">
        <f t="shared" si="24"/>
        <v>0</v>
      </c>
      <c r="L100" s="8">
        <f t="shared" si="25"/>
        <v>0</v>
      </c>
      <c r="M100" s="14">
        <f t="shared" si="31"/>
        <v>0</v>
      </c>
      <c r="N100" s="46"/>
      <c r="O100" s="228" t="str">
        <f>IF(AND(E100&gt;0,N100&gt;0),IF(E100&gt;0,VLOOKUP(N100,Tilinumerot!$D$3:$F$54,3,FALSE),"Ei tilinroa"),"-")</f>
        <v>-</v>
      </c>
      <c r="P100" s="62"/>
      <c r="Q100" s="62"/>
      <c r="R100" s="62"/>
      <c r="S100" s="62"/>
      <c r="T100" s="62"/>
      <c r="U100" s="62"/>
      <c r="V100" s="62"/>
      <c r="W100" s="62"/>
      <c r="X100" s="62"/>
      <c r="Y100" s="62"/>
      <c r="Z100" s="64"/>
      <c r="AA100" s="64"/>
      <c r="AB100" s="15">
        <f t="shared" si="32"/>
        <v>0</v>
      </c>
      <c r="AC100" s="71">
        <f t="shared" si="33"/>
        <v>0</v>
      </c>
      <c r="AD100" s="71">
        <f t="shared" si="34"/>
        <v>0</v>
      </c>
      <c r="AE100" t="str">
        <f t="shared" si="26"/>
        <v/>
      </c>
    </row>
    <row r="101" spans="1:31" ht="15.75" thickBot="1" x14ac:dyDescent="0.3">
      <c r="A101" s="225">
        <f t="shared" si="27"/>
        <v>97</v>
      </c>
      <c r="B101" s="18"/>
      <c r="C101" s="19"/>
      <c r="D101" s="20"/>
      <c r="E101" s="62">
        <v>0</v>
      </c>
      <c r="F101" s="255">
        <v>0.255</v>
      </c>
      <c r="G101" s="8">
        <f t="shared" si="28"/>
        <v>0</v>
      </c>
      <c r="H101" s="8">
        <f t="shared" si="29"/>
        <v>0</v>
      </c>
      <c r="I101" s="8">
        <f t="shared" si="30"/>
        <v>0</v>
      </c>
      <c r="J101" s="8">
        <f t="shared" si="23"/>
        <v>0</v>
      </c>
      <c r="K101" s="8">
        <f t="shared" si="24"/>
        <v>0</v>
      </c>
      <c r="L101" s="8">
        <f t="shared" si="25"/>
        <v>0</v>
      </c>
      <c r="M101" s="14">
        <f t="shared" si="31"/>
        <v>0</v>
      </c>
      <c r="N101" s="46"/>
      <c r="O101" s="228" t="str">
        <f>IF(AND(E101&gt;0,N101&gt;0),IF(E101&gt;0,VLOOKUP(N101,Tilinumerot!$D$3:$F$54,3,FALSE),"Ei tilinroa"),"-")</f>
        <v>-</v>
      </c>
      <c r="P101" s="62"/>
      <c r="Q101" s="62"/>
      <c r="R101" s="62"/>
      <c r="S101" s="62"/>
      <c r="T101" s="62"/>
      <c r="U101" s="62"/>
      <c r="V101" s="62"/>
      <c r="W101" s="62"/>
      <c r="X101" s="62"/>
      <c r="Y101" s="62"/>
      <c r="Z101" s="64"/>
      <c r="AA101" s="64"/>
      <c r="AB101" s="15">
        <f t="shared" si="32"/>
        <v>0</v>
      </c>
      <c r="AC101" s="71">
        <f t="shared" si="33"/>
        <v>0</v>
      </c>
      <c r="AD101" s="71">
        <f t="shared" si="34"/>
        <v>0</v>
      </c>
      <c r="AE101" t="str">
        <f t="shared" si="26"/>
        <v/>
      </c>
    </row>
    <row r="102" spans="1:31" ht="15.75" thickBot="1" x14ac:dyDescent="0.3">
      <c r="A102" s="225">
        <f t="shared" si="27"/>
        <v>98</v>
      </c>
      <c r="B102" s="18"/>
      <c r="C102" s="19"/>
      <c r="D102" s="20"/>
      <c r="E102" s="62">
        <v>0</v>
      </c>
      <c r="F102" s="255">
        <v>0.255</v>
      </c>
      <c r="G102" s="8">
        <f t="shared" si="28"/>
        <v>0</v>
      </c>
      <c r="H102" s="8">
        <f t="shared" si="29"/>
        <v>0</v>
      </c>
      <c r="I102" s="8">
        <f t="shared" si="30"/>
        <v>0</v>
      </c>
      <c r="J102" s="8">
        <f t="shared" si="23"/>
        <v>0</v>
      </c>
      <c r="K102" s="8">
        <f t="shared" si="24"/>
        <v>0</v>
      </c>
      <c r="L102" s="8">
        <f t="shared" si="25"/>
        <v>0</v>
      </c>
      <c r="M102" s="14">
        <f t="shared" si="31"/>
        <v>0</v>
      </c>
      <c r="N102" s="46"/>
      <c r="O102" s="228" t="str">
        <f>IF(AND(E102&gt;0,N102&gt;0),IF(E102&gt;0,VLOOKUP(N102,Tilinumerot!$D$3:$F$54,3,FALSE),"Ei tilinroa"),"-")</f>
        <v>-</v>
      </c>
      <c r="P102" s="62"/>
      <c r="Q102" s="62"/>
      <c r="R102" s="62"/>
      <c r="S102" s="62"/>
      <c r="T102" s="62"/>
      <c r="U102" s="62"/>
      <c r="V102" s="62"/>
      <c r="W102" s="62"/>
      <c r="X102" s="62"/>
      <c r="Y102" s="62"/>
      <c r="Z102" s="64"/>
      <c r="AA102" s="64"/>
      <c r="AB102" s="15">
        <f t="shared" si="32"/>
        <v>0</v>
      </c>
      <c r="AC102" s="71">
        <f t="shared" si="33"/>
        <v>0</v>
      </c>
      <c r="AD102" s="71">
        <f t="shared" si="34"/>
        <v>0</v>
      </c>
      <c r="AE102" t="str">
        <f t="shared" si="26"/>
        <v/>
      </c>
    </row>
    <row r="103" spans="1:31" ht="15.75" thickBot="1" x14ac:dyDescent="0.3">
      <c r="A103" s="225">
        <f t="shared" si="27"/>
        <v>99</v>
      </c>
      <c r="B103" s="18"/>
      <c r="C103" s="19"/>
      <c r="D103" s="20"/>
      <c r="E103" s="62">
        <v>0</v>
      </c>
      <c r="F103" s="255">
        <v>0.255</v>
      </c>
      <c r="G103" s="8">
        <f t="shared" si="28"/>
        <v>0</v>
      </c>
      <c r="H103" s="8">
        <f t="shared" si="29"/>
        <v>0</v>
      </c>
      <c r="I103" s="8">
        <f t="shared" si="30"/>
        <v>0</v>
      </c>
      <c r="J103" s="8">
        <f t="shared" si="23"/>
        <v>0</v>
      </c>
      <c r="K103" s="8">
        <f t="shared" si="24"/>
        <v>0</v>
      </c>
      <c r="L103" s="8">
        <f t="shared" si="25"/>
        <v>0</v>
      </c>
      <c r="M103" s="14">
        <f t="shared" si="31"/>
        <v>0</v>
      </c>
      <c r="N103" s="46"/>
      <c r="O103" s="228" t="str">
        <f>IF(AND(E103&gt;0,N103&gt;0),IF(E103&gt;0,VLOOKUP(N103,Tilinumerot!$D$3:$F$54,3,FALSE),"Ei tilinroa"),"-")</f>
        <v>-</v>
      </c>
      <c r="P103" s="62"/>
      <c r="Q103" s="62"/>
      <c r="R103" s="62"/>
      <c r="S103" s="62"/>
      <c r="T103" s="62"/>
      <c r="U103" s="62"/>
      <c r="V103" s="62"/>
      <c r="W103" s="62"/>
      <c r="X103" s="62"/>
      <c r="Y103" s="62"/>
      <c r="Z103" s="64"/>
      <c r="AA103" s="64"/>
      <c r="AB103" s="15">
        <f t="shared" si="32"/>
        <v>0</v>
      </c>
      <c r="AC103" s="71">
        <f t="shared" si="33"/>
        <v>0</v>
      </c>
      <c r="AD103" s="71">
        <f t="shared" si="34"/>
        <v>0</v>
      </c>
      <c r="AE103" t="str">
        <f t="shared" si="26"/>
        <v/>
      </c>
    </row>
    <row r="104" spans="1:31" ht="15.75" thickBot="1" x14ac:dyDescent="0.3">
      <c r="A104" s="225">
        <f t="shared" si="27"/>
        <v>100</v>
      </c>
      <c r="B104" s="18"/>
      <c r="C104" s="19"/>
      <c r="D104" s="20"/>
      <c r="E104" s="62">
        <v>0</v>
      </c>
      <c r="F104" s="255">
        <v>0.255</v>
      </c>
      <c r="G104" s="8">
        <f t="shared" si="28"/>
        <v>0</v>
      </c>
      <c r="H104" s="8">
        <f t="shared" si="29"/>
        <v>0</v>
      </c>
      <c r="I104" s="8">
        <f t="shared" si="30"/>
        <v>0</v>
      </c>
      <c r="J104" s="8">
        <f t="shared" si="23"/>
        <v>0</v>
      </c>
      <c r="K104" s="8">
        <f t="shared" si="24"/>
        <v>0</v>
      </c>
      <c r="L104" s="8">
        <f t="shared" si="25"/>
        <v>0</v>
      </c>
      <c r="M104" s="14">
        <f t="shared" si="31"/>
        <v>0</v>
      </c>
      <c r="N104" s="46"/>
      <c r="O104" s="228" t="str">
        <f>IF(AND(E104&gt;0,N104&gt;0),IF(E104&gt;0,VLOOKUP(N104,Tilinumerot!$D$3:$F$54,3,FALSE),"Ei tilinroa"),"-")</f>
        <v>-</v>
      </c>
      <c r="P104" s="62"/>
      <c r="Q104" s="62"/>
      <c r="R104" s="62"/>
      <c r="S104" s="62"/>
      <c r="T104" s="62"/>
      <c r="U104" s="62"/>
      <c r="V104" s="62"/>
      <c r="W104" s="62"/>
      <c r="X104" s="62"/>
      <c r="Y104" s="62"/>
      <c r="Z104" s="64"/>
      <c r="AA104" s="64"/>
      <c r="AB104" s="15">
        <f t="shared" si="32"/>
        <v>0</v>
      </c>
      <c r="AC104" s="71">
        <f t="shared" si="33"/>
        <v>0</v>
      </c>
      <c r="AD104" s="71">
        <f t="shared" si="34"/>
        <v>0</v>
      </c>
      <c r="AE104" t="str">
        <f t="shared" si="26"/>
        <v/>
      </c>
    </row>
    <row r="105" spans="1:31" ht="15.75" thickBot="1" x14ac:dyDescent="0.3">
      <c r="A105" s="225">
        <f t="shared" si="27"/>
        <v>101</v>
      </c>
      <c r="B105" s="18"/>
      <c r="C105" s="19"/>
      <c r="D105" s="20"/>
      <c r="E105" s="62">
        <v>0</v>
      </c>
      <c r="F105" s="255">
        <v>0.255</v>
      </c>
      <c r="G105" s="8">
        <f t="shared" si="28"/>
        <v>0</v>
      </c>
      <c r="H105" s="8">
        <f t="shared" si="29"/>
        <v>0</v>
      </c>
      <c r="I105" s="8">
        <f t="shared" si="30"/>
        <v>0</v>
      </c>
      <c r="J105" s="8">
        <f t="shared" si="23"/>
        <v>0</v>
      </c>
      <c r="K105" s="8">
        <f t="shared" si="24"/>
        <v>0</v>
      </c>
      <c r="L105" s="8">
        <f t="shared" si="25"/>
        <v>0</v>
      </c>
      <c r="M105" s="14">
        <f t="shared" si="31"/>
        <v>0</v>
      </c>
      <c r="N105" s="46"/>
      <c r="O105" s="228" t="str">
        <f>IF(AND(E105&gt;0,N105&gt;0),IF(E105&gt;0,VLOOKUP(N105,Tilinumerot!$D$3:$F$54,3,FALSE),"Ei tilinroa"),"-")</f>
        <v>-</v>
      </c>
      <c r="P105" s="62"/>
      <c r="Q105" s="62"/>
      <c r="R105" s="62"/>
      <c r="S105" s="62"/>
      <c r="T105" s="62"/>
      <c r="U105" s="62"/>
      <c r="V105" s="62"/>
      <c r="W105" s="62"/>
      <c r="X105" s="62"/>
      <c r="Y105" s="62"/>
      <c r="Z105" s="64"/>
      <c r="AA105" s="64"/>
      <c r="AB105" s="15">
        <f t="shared" si="32"/>
        <v>0</v>
      </c>
      <c r="AC105" s="71">
        <f t="shared" si="33"/>
        <v>0</v>
      </c>
      <c r="AD105" s="71">
        <f t="shared" si="34"/>
        <v>0</v>
      </c>
      <c r="AE105" t="str">
        <f t="shared" si="26"/>
        <v/>
      </c>
    </row>
    <row r="106" spans="1:31" ht="15.75" thickBot="1" x14ac:dyDescent="0.3">
      <c r="A106" s="225">
        <f t="shared" si="27"/>
        <v>102</v>
      </c>
      <c r="B106" s="18"/>
      <c r="C106" s="19"/>
      <c r="D106" s="20"/>
      <c r="E106" s="62">
        <v>0</v>
      </c>
      <c r="F106" s="255">
        <v>0.255</v>
      </c>
      <c r="G106" s="8">
        <f t="shared" si="28"/>
        <v>0</v>
      </c>
      <c r="H106" s="8">
        <f t="shared" si="29"/>
        <v>0</v>
      </c>
      <c r="I106" s="8">
        <f t="shared" si="30"/>
        <v>0</v>
      </c>
      <c r="J106" s="8">
        <f t="shared" si="23"/>
        <v>0</v>
      </c>
      <c r="K106" s="8">
        <f t="shared" si="24"/>
        <v>0</v>
      </c>
      <c r="L106" s="8">
        <f t="shared" si="25"/>
        <v>0</v>
      </c>
      <c r="M106" s="14">
        <f t="shared" si="31"/>
        <v>0</v>
      </c>
      <c r="N106" s="46"/>
      <c r="O106" s="228" t="str">
        <f>IF(AND(E106&gt;0,N106&gt;0),IF(E106&gt;0,VLOOKUP(N106,Tilinumerot!$D$3:$F$54,3,FALSE),"Ei tilinroa"),"-")</f>
        <v>-</v>
      </c>
      <c r="P106" s="62"/>
      <c r="Q106" s="62"/>
      <c r="R106" s="62"/>
      <c r="S106" s="62"/>
      <c r="T106" s="62"/>
      <c r="U106" s="62"/>
      <c r="V106" s="62"/>
      <c r="W106" s="62"/>
      <c r="X106" s="62"/>
      <c r="Y106" s="62"/>
      <c r="Z106" s="64"/>
      <c r="AA106" s="64"/>
      <c r="AB106" s="15">
        <f t="shared" si="32"/>
        <v>0</v>
      </c>
      <c r="AC106" s="71">
        <f t="shared" si="33"/>
        <v>0</v>
      </c>
      <c r="AD106" s="71">
        <f t="shared" si="34"/>
        <v>0</v>
      </c>
      <c r="AE106" t="str">
        <f t="shared" si="26"/>
        <v/>
      </c>
    </row>
    <row r="107" spans="1:31" ht="15.75" thickBot="1" x14ac:dyDescent="0.3">
      <c r="A107" s="225">
        <f t="shared" si="27"/>
        <v>103</v>
      </c>
      <c r="B107" s="18"/>
      <c r="C107" s="19"/>
      <c r="D107" s="20"/>
      <c r="E107" s="62">
        <v>0</v>
      </c>
      <c r="F107" s="255">
        <v>0.255</v>
      </c>
      <c r="G107" s="8">
        <f t="shared" si="28"/>
        <v>0</v>
      </c>
      <c r="H107" s="8">
        <f t="shared" si="29"/>
        <v>0</v>
      </c>
      <c r="I107" s="8">
        <f t="shared" si="30"/>
        <v>0</v>
      </c>
      <c r="J107" s="8">
        <f t="shared" si="23"/>
        <v>0</v>
      </c>
      <c r="K107" s="8">
        <f t="shared" si="24"/>
        <v>0</v>
      </c>
      <c r="L107" s="8">
        <f t="shared" si="25"/>
        <v>0</v>
      </c>
      <c r="M107" s="14">
        <f t="shared" si="31"/>
        <v>0</v>
      </c>
      <c r="N107" s="46"/>
      <c r="O107" s="228" t="str">
        <f>IF(AND(E107&gt;0,N107&gt;0),IF(E107&gt;0,VLOOKUP(N107,Tilinumerot!$D$3:$F$54,3,FALSE),"Ei tilinroa"),"-")</f>
        <v>-</v>
      </c>
      <c r="P107" s="62"/>
      <c r="Q107" s="62"/>
      <c r="R107" s="62"/>
      <c r="S107" s="62"/>
      <c r="T107" s="62"/>
      <c r="U107" s="62"/>
      <c r="V107" s="62"/>
      <c r="W107" s="62"/>
      <c r="X107" s="62"/>
      <c r="Y107" s="62"/>
      <c r="Z107" s="64"/>
      <c r="AA107" s="64"/>
      <c r="AB107" s="15">
        <f t="shared" si="32"/>
        <v>0</v>
      </c>
      <c r="AC107" s="71">
        <f t="shared" si="33"/>
        <v>0</v>
      </c>
      <c r="AD107" s="71">
        <f t="shared" si="34"/>
        <v>0</v>
      </c>
      <c r="AE107" t="str">
        <f t="shared" si="26"/>
        <v/>
      </c>
    </row>
    <row r="108" spans="1:31" ht="15.75" thickBot="1" x14ac:dyDescent="0.3">
      <c r="A108" s="225">
        <f t="shared" si="27"/>
        <v>104</v>
      </c>
      <c r="B108" s="18"/>
      <c r="C108" s="19"/>
      <c r="D108" s="20"/>
      <c r="E108" s="62">
        <v>0</v>
      </c>
      <c r="F108" s="255">
        <v>0.255</v>
      </c>
      <c r="G108" s="8">
        <f t="shared" si="28"/>
        <v>0</v>
      </c>
      <c r="H108" s="8">
        <f t="shared" si="29"/>
        <v>0</v>
      </c>
      <c r="I108" s="8">
        <f t="shared" si="30"/>
        <v>0</v>
      </c>
      <c r="J108" s="8">
        <f t="shared" si="23"/>
        <v>0</v>
      </c>
      <c r="K108" s="8">
        <f t="shared" si="24"/>
        <v>0</v>
      </c>
      <c r="L108" s="8">
        <f t="shared" si="25"/>
        <v>0</v>
      </c>
      <c r="M108" s="14">
        <f t="shared" si="31"/>
        <v>0</v>
      </c>
      <c r="N108" s="46"/>
      <c r="O108" s="228" t="str">
        <f>IF(AND(E108&gt;0,N108&gt;0),IF(E108&gt;0,VLOOKUP(N108,Tilinumerot!$D$3:$F$54,3,FALSE),"Ei tilinroa"),"-")</f>
        <v>-</v>
      </c>
      <c r="P108" s="62"/>
      <c r="Q108" s="62"/>
      <c r="R108" s="62"/>
      <c r="S108" s="62"/>
      <c r="T108" s="62"/>
      <c r="U108" s="62"/>
      <c r="V108" s="62"/>
      <c r="W108" s="62"/>
      <c r="X108" s="62"/>
      <c r="Y108" s="62"/>
      <c r="Z108" s="64"/>
      <c r="AA108" s="64"/>
      <c r="AB108" s="15">
        <f t="shared" si="32"/>
        <v>0</v>
      </c>
      <c r="AC108" s="71">
        <f t="shared" si="33"/>
        <v>0</v>
      </c>
      <c r="AD108" s="71">
        <f t="shared" si="34"/>
        <v>0</v>
      </c>
      <c r="AE108" t="str">
        <f t="shared" si="26"/>
        <v/>
      </c>
    </row>
    <row r="109" spans="1:31" ht="15.75" thickBot="1" x14ac:dyDescent="0.3">
      <c r="A109" s="225">
        <f t="shared" si="27"/>
        <v>105</v>
      </c>
      <c r="B109" s="18"/>
      <c r="C109" s="19"/>
      <c r="D109" s="20"/>
      <c r="E109" s="62">
        <v>0</v>
      </c>
      <c r="F109" s="255">
        <v>0.255</v>
      </c>
      <c r="G109" s="8">
        <f t="shared" si="28"/>
        <v>0</v>
      </c>
      <c r="H109" s="8">
        <f t="shared" si="29"/>
        <v>0</v>
      </c>
      <c r="I109" s="8">
        <f t="shared" si="30"/>
        <v>0</v>
      </c>
      <c r="J109" s="8">
        <f t="shared" si="23"/>
        <v>0</v>
      </c>
      <c r="K109" s="8">
        <f t="shared" si="24"/>
        <v>0</v>
      </c>
      <c r="L109" s="8">
        <f t="shared" si="25"/>
        <v>0</v>
      </c>
      <c r="M109" s="14">
        <f t="shared" si="31"/>
        <v>0</v>
      </c>
      <c r="N109" s="46"/>
      <c r="O109" s="228" t="str">
        <f>IF(AND(E109&gt;0,N109&gt;0),IF(E109&gt;0,VLOOKUP(N109,Tilinumerot!$D$3:$F$54,3,FALSE),"Ei tilinroa"),"-")</f>
        <v>-</v>
      </c>
      <c r="P109" s="62"/>
      <c r="Q109" s="62"/>
      <c r="R109" s="62"/>
      <c r="S109" s="62"/>
      <c r="T109" s="62"/>
      <c r="U109" s="62"/>
      <c r="V109" s="62"/>
      <c r="W109" s="62"/>
      <c r="X109" s="62"/>
      <c r="Y109" s="62"/>
      <c r="Z109" s="64"/>
      <c r="AA109" s="64"/>
      <c r="AB109" s="15">
        <f t="shared" si="32"/>
        <v>0</v>
      </c>
      <c r="AC109" s="71">
        <f t="shared" si="33"/>
        <v>0</v>
      </c>
      <c r="AD109" s="71">
        <f t="shared" si="34"/>
        <v>0</v>
      </c>
      <c r="AE109" t="str">
        <f t="shared" si="26"/>
        <v/>
      </c>
    </row>
    <row r="110" spans="1:31" ht="15.75" thickBot="1" x14ac:dyDescent="0.3">
      <c r="A110" s="225">
        <f t="shared" si="27"/>
        <v>106</v>
      </c>
      <c r="B110" s="18"/>
      <c r="C110" s="19"/>
      <c r="D110" s="20"/>
      <c r="E110" s="62">
        <v>0</v>
      </c>
      <c r="F110" s="255">
        <v>0.255</v>
      </c>
      <c r="G110" s="8">
        <f t="shared" si="28"/>
        <v>0</v>
      </c>
      <c r="H110" s="8">
        <f t="shared" si="29"/>
        <v>0</v>
      </c>
      <c r="I110" s="8">
        <f t="shared" si="30"/>
        <v>0</v>
      </c>
      <c r="J110" s="8">
        <f t="shared" si="23"/>
        <v>0</v>
      </c>
      <c r="K110" s="8">
        <f t="shared" si="24"/>
        <v>0</v>
      </c>
      <c r="L110" s="8">
        <f t="shared" si="25"/>
        <v>0</v>
      </c>
      <c r="M110" s="14">
        <f t="shared" si="31"/>
        <v>0</v>
      </c>
      <c r="N110" s="46"/>
      <c r="O110" s="228" t="str">
        <f>IF(AND(E110&gt;0,N110&gt;0),IF(E110&gt;0,VLOOKUP(N110,Tilinumerot!$D$3:$F$54,3,FALSE),"Ei tilinroa"),"-")</f>
        <v>-</v>
      </c>
      <c r="P110" s="62"/>
      <c r="Q110" s="62"/>
      <c r="R110" s="62"/>
      <c r="S110" s="62"/>
      <c r="T110" s="62"/>
      <c r="U110" s="62"/>
      <c r="V110" s="62"/>
      <c r="W110" s="62"/>
      <c r="X110" s="62"/>
      <c r="Y110" s="62"/>
      <c r="Z110" s="64"/>
      <c r="AA110" s="64"/>
      <c r="AB110" s="15">
        <f t="shared" si="32"/>
        <v>0</v>
      </c>
      <c r="AC110" s="71">
        <f t="shared" si="33"/>
        <v>0</v>
      </c>
      <c r="AD110" s="71">
        <f t="shared" si="34"/>
        <v>0</v>
      </c>
      <c r="AE110" t="str">
        <f t="shared" si="26"/>
        <v/>
      </c>
    </row>
    <row r="111" spans="1:31" ht="15.75" thickBot="1" x14ac:dyDescent="0.3">
      <c r="A111" s="225">
        <f t="shared" si="27"/>
        <v>107</v>
      </c>
      <c r="B111" s="18"/>
      <c r="C111" s="19"/>
      <c r="D111" s="20"/>
      <c r="E111" s="62">
        <v>0</v>
      </c>
      <c r="F111" s="255">
        <v>0.255</v>
      </c>
      <c r="G111" s="8">
        <f t="shared" si="28"/>
        <v>0</v>
      </c>
      <c r="H111" s="8">
        <f t="shared" si="29"/>
        <v>0</v>
      </c>
      <c r="I111" s="8">
        <f t="shared" si="30"/>
        <v>0</v>
      </c>
      <c r="J111" s="8">
        <f t="shared" si="23"/>
        <v>0</v>
      </c>
      <c r="K111" s="8">
        <f t="shared" si="24"/>
        <v>0</v>
      </c>
      <c r="L111" s="8">
        <f t="shared" si="25"/>
        <v>0</v>
      </c>
      <c r="M111" s="14">
        <f t="shared" si="31"/>
        <v>0</v>
      </c>
      <c r="N111" s="46"/>
      <c r="O111" s="228" t="str">
        <f>IF(AND(E111&gt;0,N111&gt;0),IF(E111&gt;0,VLOOKUP(N111,Tilinumerot!$D$3:$F$54,3,FALSE),"Ei tilinroa"),"-")</f>
        <v>-</v>
      </c>
      <c r="P111" s="62"/>
      <c r="Q111" s="62"/>
      <c r="R111" s="62"/>
      <c r="S111" s="62"/>
      <c r="T111" s="62"/>
      <c r="U111" s="62"/>
      <c r="V111" s="62"/>
      <c r="W111" s="62"/>
      <c r="X111" s="62"/>
      <c r="Y111" s="62"/>
      <c r="Z111" s="64"/>
      <c r="AA111" s="64"/>
      <c r="AB111" s="15">
        <f t="shared" si="32"/>
        <v>0</v>
      </c>
      <c r="AC111" s="71">
        <f t="shared" si="33"/>
        <v>0</v>
      </c>
      <c r="AD111" s="71">
        <f t="shared" si="34"/>
        <v>0</v>
      </c>
      <c r="AE111" t="str">
        <f t="shared" si="26"/>
        <v/>
      </c>
    </row>
    <row r="112" spans="1:31" ht="15.75" thickBot="1" x14ac:dyDescent="0.3">
      <c r="A112" s="225">
        <f t="shared" si="27"/>
        <v>108</v>
      </c>
      <c r="B112" s="18"/>
      <c r="C112" s="19"/>
      <c r="D112" s="20"/>
      <c r="E112" s="62">
        <v>0</v>
      </c>
      <c r="F112" s="255">
        <v>0.255</v>
      </c>
      <c r="G112" s="8">
        <f t="shared" si="28"/>
        <v>0</v>
      </c>
      <c r="H112" s="8">
        <f t="shared" si="29"/>
        <v>0</v>
      </c>
      <c r="I112" s="8">
        <f t="shared" si="30"/>
        <v>0</v>
      </c>
      <c r="J112" s="8">
        <f t="shared" si="23"/>
        <v>0</v>
      </c>
      <c r="K112" s="8">
        <f t="shared" si="24"/>
        <v>0</v>
      </c>
      <c r="L112" s="8">
        <f t="shared" si="25"/>
        <v>0</v>
      </c>
      <c r="M112" s="14">
        <f t="shared" si="31"/>
        <v>0</v>
      </c>
      <c r="N112" s="46"/>
      <c r="O112" s="228" t="str">
        <f>IF(AND(E112&gt;0,N112&gt;0),IF(E112&gt;0,VLOOKUP(N112,Tilinumerot!$D$3:$F$54,3,FALSE),"Ei tilinroa"),"-")</f>
        <v>-</v>
      </c>
      <c r="P112" s="62"/>
      <c r="Q112" s="62"/>
      <c r="R112" s="62"/>
      <c r="S112" s="62"/>
      <c r="T112" s="62"/>
      <c r="U112" s="62"/>
      <c r="V112" s="62"/>
      <c r="W112" s="62"/>
      <c r="X112" s="62"/>
      <c r="Y112" s="62"/>
      <c r="Z112" s="64"/>
      <c r="AA112" s="64"/>
      <c r="AB112" s="15">
        <f t="shared" si="32"/>
        <v>0</v>
      </c>
      <c r="AC112" s="71">
        <f t="shared" si="33"/>
        <v>0</v>
      </c>
      <c r="AD112" s="71">
        <f t="shared" si="34"/>
        <v>0</v>
      </c>
      <c r="AE112" t="str">
        <f t="shared" si="26"/>
        <v/>
      </c>
    </row>
    <row r="113" spans="1:31" ht="15.75" thickBot="1" x14ac:dyDescent="0.3">
      <c r="A113" s="225">
        <f t="shared" si="27"/>
        <v>109</v>
      </c>
      <c r="B113" s="18"/>
      <c r="C113" s="19"/>
      <c r="D113" s="20"/>
      <c r="E113" s="62">
        <v>0</v>
      </c>
      <c r="F113" s="255">
        <v>0.255</v>
      </c>
      <c r="G113" s="8">
        <f t="shared" si="28"/>
        <v>0</v>
      </c>
      <c r="H113" s="8">
        <f t="shared" si="29"/>
        <v>0</v>
      </c>
      <c r="I113" s="8">
        <f t="shared" si="30"/>
        <v>0</v>
      </c>
      <c r="J113" s="8">
        <f t="shared" si="23"/>
        <v>0</v>
      </c>
      <c r="K113" s="8">
        <f t="shared" si="24"/>
        <v>0</v>
      </c>
      <c r="L113" s="8">
        <f t="shared" si="25"/>
        <v>0</v>
      </c>
      <c r="M113" s="14">
        <f t="shared" si="31"/>
        <v>0</v>
      </c>
      <c r="N113" s="46"/>
      <c r="O113" s="228" t="str">
        <f>IF(AND(E113&gt;0,N113&gt;0),IF(E113&gt;0,VLOOKUP(N113,Tilinumerot!$D$3:$F$54,3,FALSE),"Ei tilinroa"),"-")</f>
        <v>-</v>
      </c>
      <c r="P113" s="62"/>
      <c r="Q113" s="62"/>
      <c r="R113" s="62"/>
      <c r="S113" s="62"/>
      <c r="T113" s="62"/>
      <c r="U113" s="62"/>
      <c r="V113" s="62"/>
      <c r="W113" s="62"/>
      <c r="X113" s="62"/>
      <c r="Y113" s="62"/>
      <c r="Z113" s="64"/>
      <c r="AA113" s="64"/>
      <c r="AB113" s="15">
        <f t="shared" si="32"/>
        <v>0</v>
      </c>
      <c r="AC113" s="71">
        <f t="shared" si="33"/>
        <v>0</v>
      </c>
      <c r="AD113" s="71">
        <f t="shared" si="34"/>
        <v>0</v>
      </c>
      <c r="AE113" t="str">
        <f t="shared" si="26"/>
        <v/>
      </c>
    </row>
    <row r="114" spans="1:31" ht="15.75" thickBot="1" x14ac:dyDescent="0.3">
      <c r="A114" s="225">
        <f t="shared" si="27"/>
        <v>110</v>
      </c>
      <c r="B114" s="18"/>
      <c r="C114" s="19"/>
      <c r="D114" s="20"/>
      <c r="E114" s="62">
        <v>0</v>
      </c>
      <c r="F114" s="255">
        <v>0.255</v>
      </c>
      <c r="G114" s="8">
        <f t="shared" si="28"/>
        <v>0</v>
      </c>
      <c r="H114" s="8">
        <f t="shared" si="29"/>
        <v>0</v>
      </c>
      <c r="I114" s="8">
        <f t="shared" si="30"/>
        <v>0</v>
      </c>
      <c r="J114" s="8">
        <f t="shared" si="23"/>
        <v>0</v>
      </c>
      <c r="K114" s="8">
        <f t="shared" si="24"/>
        <v>0</v>
      </c>
      <c r="L114" s="8">
        <f t="shared" si="25"/>
        <v>0</v>
      </c>
      <c r="M114" s="14">
        <f t="shared" si="31"/>
        <v>0</v>
      </c>
      <c r="N114" s="46"/>
      <c r="O114" s="228" t="str">
        <f>IF(AND(E114&gt;0,N114&gt;0),IF(E114&gt;0,VLOOKUP(N114,Tilinumerot!$D$3:$F$54,3,FALSE),"Ei tilinroa"),"-")</f>
        <v>-</v>
      </c>
      <c r="P114" s="62"/>
      <c r="Q114" s="62"/>
      <c r="R114" s="62"/>
      <c r="S114" s="62"/>
      <c r="T114" s="62"/>
      <c r="U114" s="62"/>
      <c r="V114" s="62"/>
      <c r="W114" s="62"/>
      <c r="X114" s="62"/>
      <c r="Y114" s="62"/>
      <c r="Z114" s="64"/>
      <c r="AA114" s="64"/>
      <c r="AB114" s="15">
        <f t="shared" si="32"/>
        <v>0</v>
      </c>
      <c r="AC114" s="71">
        <f t="shared" si="33"/>
        <v>0</v>
      </c>
      <c r="AD114" s="71">
        <f t="shared" si="34"/>
        <v>0</v>
      </c>
      <c r="AE114" t="str">
        <f t="shared" si="26"/>
        <v/>
      </c>
    </row>
    <row r="115" spans="1:31" ht="15.75" thickBot="1" x14ac:dyDescent="0.3">
      <c r="A115" s="225">
        <f t="shared" si="27"/>
        <v>111</v>
      </c>
      <c r="B115" s="18"/>
      <c r="C115" s="19"/>
      <c r="D115" s="20"/>
      <c r="E115" s="62">
        <v>0</v>
      </c>
      <c r="F115" s="255">
        <v>0.255</v>
      </c>
      <c r="G115" s="8">
        <f t="shared" si="28"/>
        <v>0</v>
      </c>
      <c r="H115" s="8">
        <f t="shared" si="29"/>
        <v>0</v>
      </c>
      <c r="I115" s="8">
        <f t="shared" si="30"/>
        <v>0</v>
      </c>
      <c r="J115" s="8">
        <f t="shared" si="23"/>
        <v>0</v>
      </c>
      <c r="K115" s="8">
        <f t="shared" si="24"/>
        <v>0</v>
      </c>
      <c r="L115" s="8">
        <f t="shared" si="25"/>
        <v>0</v>
      </c>
      <c r="M115" s="14">
        <f t="shared" si="31"/>
        <v>0</v>
      </c>
      <c r="N115" s="46"/>
      <c r="O115" s="228" t="str">
        <f>IF(AND(E115&gt;0,N115&gt;0),IF(E115&gt;0,VLOOKUP(N115,Tilinumerot!$D$3:$F$54,3,FALSE),"Ei tilinroa"),"-")</f>
        <v>-</v>
      </c>
      <c r="P115" s="62"/>
      <c r="Q115" s="62"/>
      <c r="R115" s="62"/>
      <c r="S115" s="62"/>
      <c r="T115" s="62"/>
      <c r="U115" s="62"/>
      <c r="V115" s="62"/>
      <c r="W115" s="62"/>
      <c r="X115" s="62"/>
      <c r="Y115" s="62"/>
      <c r="Z115" s="64"/>
      <c r="AA115" s="64"/>
      <c r="AB115" s="15">
        <f t="shared" si="32"/>
        <v>0</v>
      </c>
      <c r="AC115" s="71">
        <f t="shared" si="33"/>
        <v>0</v>
      </c>
      <c r="AD115" s="71">
        <f t="shared" si="34"/>
        <v>0</v>
      </c>
      <c r="AE115" t="str">
        <f t="shared" si="26"/>
        <v/>
      </c>
    </row>
    <row r="116" spans="1:31" ht="15.75" thickBot="1" x14ac:dyDescent="0.3">
      <c r="A116" s="225">
        <f t="shared" si="27"/>
        <v>112</v>
      </c>
      <c r="B116" s="18"/>
      <c r="C116" s="19"/>
      <c r="D116" s="20"/>
      <c r="E116" s="62">
        <v>0</v>
      </c>
      <c r="F116" s="255">
        <v>0.255</v>
      </c>
      <c r="G116" s="8">
        <f t="shared" si="28"/>
        <v>0</v>
      </c>
      <c r="H116" s="8">
        <f t="shared" si="29"/>
        <v>0</v>
      </c>
      <c r="I116" s="8">
        <f t="shared" si="30"/>
        <v>0</v>
      </c>
      <c r="J116" s="8">
        <f t="shared" si="23"/>
        <v>0</v>
      </c>
      <c r="K116" s="8">
        <f t="shared" si="24"/>
        <v>0</v>
      </c>
      <c r="L116" s="8">
        <f t="shared" si="25"/>
        <v>0</v>
      </c>
      <c r="M116" s="14">
        <f t="shared" si="31"/>
        <v>0</v>
      </c>
      <c r="N116" s="46"/>
      <c r="O116" s="228" t="str">
        <f>IF(AND(E116&gt;0,N116&gt;0),IF(E116&gt;0,VLOOKUP(N116,Tilinumerot!$D$3:$F$54,3,FALSE),"Ei tilinroa"),"-")</f>
        <v>-</v>
      </c>
      <c r="P116" s="62"/>
      <c r="Q116" s="62"/>
      <c r="R116" s="62"/>
      <c r="S116" s="62"/>
      <c r="T116" s="62"/>
      <c r="U116" s="62"/>
      <c r="V116" s="62"/>
      <c r="W116" s="62"/>
      <c r="X116" s="62"/>
      <c r="Y116" s="62"/>
      <c r="Z116" s="64"/>
      <c r="AA116" s="64"/>
      <c r="AB116" s="15">
        <f t="shared" si="32"/>
        <v>0</v>
      </c>
      <c r="AC116" s="71">
        <f t="shared" si="33"/>
        <v>0</v>
      </c>
      <c r="AD116" s="71">
        <f t="shared" si="34"/>
        <v>0</v>
      </c>
      <c r="AE116" t="str">
        <f t="shared" si="26"/>
        <v/>
      </c>
    </row>
    <row r="117" spans="1:31" ht="15.75" thickBot="1" x14ac:dyDescent="0.3">
      <c r="A117" s="225">
        <f t="shared" si="27"/>
        <v>113</v>
      </c>
      <c r="B117" s="18"/>
      <c r="C117" s="19"/>
      <c r="D117" s="20"/>
      <c r="E117" s="62">
        <v>0</v>
      </c>
      <c r="F117" s="255">
        <v>0.255</v>
      </c>
      <c r="G117" s="8">
        <f t="shared" si="28"/>
        <v>0</v>
      </c>
      <c r="H117" s="8">
        <f t="shared" si="29"/>
        <v>0</v>
      </c>
      <c r="I117" s="8">
        <f t="shared" si="30"/>
        <v>0</v>
      </c>
      <c r="J117" s="8">
        <f t="shared" si="23"/>
        <v>0</v>
      </c>
      <c r="K117" s="8">
        <f t="shared" si="24"/>
        <v>0</v>
      </c>
      <c r="L117" s="8">
        <f t="shared" si="25"/>
        <v>0</v>
      </c>
      <c r="M117" s="14">
        <f t="shared" si="31"/>
        <v>0</v>
      </c>
      <c r="N117" s="46"/>
      <c r="O117" s="228" t="str">
        <f>IF(AND(E117&gt;0,N117&gt;0),IF(E117&gt;0,VLOOKUP(N117,Tilinumerot!$D$3:$F$54,3,FALSE),"Ei tilinroa"),"-")</f>
        <v>-</v>
      </c>
      <c r="P117" s="62"/>
      <c r="Q117" s="62"/>
      <c r="R117" s="62"/>
      <c r="S117" s="62"/>
      <c r="T117" s="62"/>
      <c r="U117" s="62"/>
      <c r="V117" s="62"/>
      <c r="W117" s="62"/>
      <c r="X117" s="62"/>
      <c r="Y117" s="62"/>
      <c r="Z117" s="64"/>
      <c r="AA117" s="64"/>
      <c r="AB117" s="15">
        <f t="shared" si="32"/>
        <v>0</v>
      </c>
      <c r="AC117" s="71">
        <f t="shared" si="33"/>
        <v>0</v>
      </c>
      <c r="AD117" s="71">
        <f t="shared" si="34"/>
        <v>0</v>
      </c>
      <c r="AE117" t="str">
        <f t="shared" si="26"/>
        <v/>
      </c>
    </row>
    <row r="118" spans="1:31" ht="15.75" thickBot="1" x14ac:dyDescent="0.3">
      <c r="A118" s="225">
        <f t="shared" si="27"/>
        <v>114</v>
      </c>
      <c r="B118" s="18"/>
      <c r="C118" s="19"/>
      <c r="D118" s="20"/>
      <c r="E118" s="62">
        <v>0</v>
      </c>
      <c r="F118" s="255">
        <v>0.255</v>
      </c>
      <c r="G118" s="8">
        <f t="shared" si="28"/>
        <v>0</v>
      </c>
      <c r="H118" s="8">
        <f t="shared" si="29"/>
        <v>0</v>
      </c>
      <c r="I118" s="8">
        <f t="shared" si="30"/>
        <v>0</v>
      </c>
      <c r="J118" s="8">
        <f t="shared" si="23"/>
        <v>0</v>
      </c>
      <c r="K118" s="8">
        <f t="shared" si="24"/>
        <v>0</v>
      </c>
      <c r="L118" s="8">
        <f t="shared" si="25"/>
        <v>0</v>
      </c>
      <c r="M118" s="14">
        <f t="shared" si="31"/>
        <v>0</v>
      </c>
      <c r="N118" s="46"/>
      <c r="O118" s="228" t="str">
        <f>IF(AND(E118&gt;0,N118&gt;0),IF(E118&gt;0,VLOOKUP(N118,Tilinumerot!$D$3:$F$54,3,FALSE),"Ei tilinroa"),"-")</f>
        <v>-</v>
      </c>
      <c r="P118" s="62"/>
      <c r="Q118" s="62"/>
      <c r="R118" s="62"/>
      <c r="S118" s="62"/>
      <c r="T118" s="62"/>
      <c r="U118" s="62"/>
      <c r="V118" s="62"/>
      <c r="W118" s="62"/>
      <c r="X118" s="62"/>
      <c r="Y118" s="62"/>
      <c r="Z118" s="64"/>
      <c r="AA118" s="64"/>
      <c r="AB118" s="15">
        <f t="shared" si="32"/>
        <v>0</v>
      </c>
      <c r="AC118" s="71">
        <f t="shared" si="33"/>
        <v>0</v>
      </c>
      <c r="AD118" s="71">
        <f t="shared" si="34"/>
        <v>0</v>
      </c>
      <c r="AE118" t="str">
        <f t="shared" si="26"/>
        <v/>
      </c>
    </row>
    <row r="119" spans="1:31" ht="15.75" thickBot="1" x14ac:dyDescent="0.3">
      <c r="A119" s="225">
        <f t="shared" si="27"/>
        <v>115</v>
      </c>
      <c r="B119" s="18"/>
      <c r="C119" s="19"/>
      <c r="D119" s="20"/>
      <c r="E119" s="62">
        <v>0</v>
      </c>
      <c r="F119" s="255">
        <v>0.255</v>
      </c>
      <c r="G119" s="8">
        <f t="shared" si="28"/>
        <v>0</v>
      </c>
      <c r="H119" s="8">
        <f t="shared" si="29"/>
        <v>0</v>
      </c>
      <c r="I119" s="8">
        <f t="shared" si="30"/>
        <v>0</v>
      </c>
      <c r="J119" s="8">
        <f t="shared" si="23"/>
        <v>0</v>
      </c>
      <c r="K119" s="8">
        <f t="shared" si="24"/>
        <v>0</v>
      </c>
      <c r="L119" s="8">
        <f t="shared" si="25"/>
        <v>0</v>
      </c>
      <c r="M119" s="14">
        <f t="shared" si="31"/>
        <v>0</v>
      </c>
      <c r="N119" s="46"/>
      <c r="O119" s="228" t="str">
        <f>IF(AND(E119&gt;0,N119&gt;0),IF(E119&gt;0,VLOOKUP(N119,Tilinumerot!$D$3:$F$54,3,FALSE),"Ei tilinroa"),"-")</f>
        <v>-</v>
      </c>
      <c r="P119" s="62"/>
      <c r="Q119" s="62"/>
      <c r="R119" s="62"/>
      <c r="S119" s="62"/>
      <c r="T119" s="62"/>
      <c r="U119" s="62"/>
      <c r="V119" s="62"/>
      <c r="W119" s="62"/>
      <c r="X119" s="62"/>
      <c r="Y119" s="62"/>
      <c r="Z119" s="64"/>
      <c r="AA119" s="64"/>
      <c r="AB119" s="15">
        <f t="shared" si="32"/>
        <v>0</v>
      </c>
      <c r="AC119" s="71">
        <f t="shared" si="33"/>
        <v>0</v>
      </c>
      <c r="AD119" s="71">
        <f t="shared" si="34"/>
        <v>0</v>
      </c>
      <c r="AE119" t="str">
        <f t="shared" si="26"/>
        <v/>
      </c>
    </row>
    <row r="120" spans="1:31" ht="15.75" thickBot="1" x14ac:dyDescent="0.3">
      <c r="A120" s="225">
        <f t="shared" si="27"/>
        <v>116</v>
      </c>
      <c r="B120" s="18"/>
      <c r="C120" s="19"/>
      <c r="D120" s="20"/>
      <c r="E120" s="62">
        <v>0</v>
      </c>
      <c r="F120" s="255">
        <v>0.255</v>
      </c>
      <c r="G120" s="8">
        <f t="shared" si="28"/>
        <v>0</v>
      </c>
      <c r="H120" s="8">
        <f t="shared" si="29"/>
        <v>0</v>
      </c>
      <c r="I120" s="8">
        <f t="shared" si="30"/>
        <v>0</v>
      </c>
      <c r="J120" s="8">
        <f t="shared" ref="J120:J183" si="35">IF(AND($E120&gt;0,$F120=$J$4),($E120-($E120/(100%+$J$4)/100%)),0)</f>
        <v>0</v>
      </c>
      <c r="K120" s="8">
        <f t="shared" ref="K120:K183" si="36">IF(AND($E120&gt;0,$F120=$K$4),($E120-($E120/(100%+$K$4)/100%)),0)</f>
        <v>0</v>
      </c>
      <c r="L120" s="8">
        <f t="shared" ref="L120:L183" si="37">IF(AND($E120&gt;0,$F120=$L$4),($E120-($E120/(100%+$L$4)/100%)),0)</f>
        <v>0</v>
      </c>
      <c r="M120" s="14">
        <f t="shared" si="31"/>
        <v>0</v>
      </c>
      <c r="N120" s="46"/>
      <c r="O120" s="228" t="str">
        <f>IF(AND(E120&gt;0,N120&gt;0),IF(E120&gt;0,VLOOKUP(N120,Tilinumerot!$D$3:$F$54,3,FALSE),"Ei tilinroa"),"-")</f>
        <v>-</v>
      </c>
      <c r="P120" s="62"/>
      <c r="Q120" s="62"/>
      <c r="R120" s="62"/>
      <c r="S120" s="62"/>
      <c r="T120" s="62"/>
      <c r="U120" s="62"/>
      <c r="V120" s="62"/>
      <c r="W120" s="62"/>
      <c r="X120" s="62"/>
      <c r="Y120" s="62"/>
      <c r="Z120" s="64"/>
      <c r="AA120" s="64"/>
      <c r="AB120" s="15">
        <f t="shared" si="32"/>
        <v>0</v>
      </c>
      <c r="AC120" s="71">
        <f t="shared" si="33"/>
        <v>0</v>
      </c>
      <c r="AD120" s="71">
        <f t="shared" si="34"/>
        <v>0</v>
      </c>
      <c r="AE120" t="str">
        <f t="shared" si="26"/>
        <v/>
      </c>
    </row>
    <row r="121" spans="1:31" ht="15.75" thickBot="1" x14ac:dyDescent="0.3">
      <c r="A121" s="225">
        <f t="shared" si="27"/>
        <v>117</v>
      </c>
      <c r="B121" s="18"/>
      <c r="C121" s="19"/>
      <c r="D121" s="20"/>
      <c r="E121" s="62">
        <v>0</v>
      </c>
      <c r="F121" s="255">
        <v>0.255</v>
      </c>
      <c r="G121" s="8">
        <f t="shared" si="28"/>
        <v>0</v>
      </c>
      <c r="H121" s="8">
        <f t="shared" si="29"/>
        <v>0</v>
      </c>
      <c r="I121" s="8">
        <f t="shared" si="30"/>
        <v>0</v>
      </c>
      <c r="J121" s="8">
        <f t="shared" si="35"/>
        <v>0</v>
      </c>
      <c r="K121" s="8">
        <f t="shared" si="36"/>
        <v>0</v>
      </c>
      <c r="L121" s="8">
        <f t="shared" si="37"/>
        <v>0</v>
      </c>
      <c r="M121" s="14">
        <f t="shared" si="31"/>
        <v>0</v>
      </c>
      <c r="N121" s="46"/>
      <c r="O121" s="228" t="str">
        <f>IF(AND(E121&gt;0,N121&gt;0),IF(E121&gt;0,VLOOKUP(N121,Tilinumerot!$D$3:$F$54,3,FALSE),"Ei tilinroa"),"-")</f>
        <v>-</v>
      </c>
      <c r="P121" s="62"/>
      <c r="Q121" s="62"/>
      <c r="R121" s="62"/>
      <c r="S121" s="62"/>
      <c r="T121" s="62"/>
      <c r="U121" s="62"/>
      <c r="V121" s="62"/>
      <c r="W121" s="62"/>
      <c r="X121" s="62"/>
      <c r="Y121" s="62"/>
      <c r="Z121" s="64"/>
      <c r="AA121" s="64"/>
      <c r="AB121" s="15">
        <f t="shared" si="32"/>
        <v>0</v>
      </c>
      <c r="AC121" s="71">
        <f t="shared" si="33"/>
        <v>0</v>
      </c>
      <c r="AD121" s="71">
        <f t="shared" si="34"/>
        <v>0</v>
      </c>
      <c r="AE121" t="str">
        <f t="shared" si="26"/>
        <v/>
      </c>
    </row>
    <row r="122" spans="1:31" ht="15.75" thickBot="1" x14ac:dyDescent="0.3">
      <c r="A122" s="225">
        <f t="shared" si="27"/>
        <v>118</v>
      </c>
      <c r="B122" s="18"/>
      <c r="C122" s="19"/>
      <c r="D122" s="20"/>
      <c r="E122" s="62">
        <v>0</v>
      </c>
      <c r="F122" s="255">
        <v>0.255</v>
      </c>
      <c r="G122" s="8">
        <f t="shared" si="28"/>
        <v>0</v>
      </c>
      <c r="H122" s="8">
        <f t="shared" si="29"/>
        <v>0</v>
      </c>
      <c r="I122" s="8">
        <f t="shared" si="30"/>
        <v>0</v>
      </c>
      <c r="J122" s="8">
        <f t="shared" si="35"/>
        <v>0</v>
      </c>
      <c r="K122" s="8">
        <f t="shared" si="36"/>
        <v>0</v>
      </c>
      <c r="L122" s="8">
        <f t="shared" si="37"/>
        <v>0</v>
      </c>
      <c r="M122" s="14">
        <f t="shared" si="31"/>
        <v>0</v>
      </c>
      <c r="N122" s="46"/>
      <c r="O122" s="228" t="str">
        <f>IF(AND(E122&gt;0,N122&gt;0),IF(E122&gt;0,VLOOKUP(N122,Tilinumerot!$D$3:$F$54,3,FALSE),"Ei tilinroa"),"-")</f>
        <v>-</v>
      </c>
      <c r="P122" s="62"/>
      <c r="Q122" s="62"/>
      <c r="R122" s="62"/>
      <c r="S122" s="62"/>
      <c r="T122" s="62"/>
      <c r="U122" s="62"/>
      <c r="V122" s="62"/>
      <c r="W122" s="62"/>
      <c r="X122" s="62"/>
      <c r="Y122" s="62"/>
      <c r="Z122" s="64"/>
      <c r="AA122" s="64"/>
      <c r="AB122" s="15">
        <f t="shared" si="32"/>
        <v>0</v>
      </c>
      <c r="AC122" s="71">
        <f t="shared" si="33"/>
        <v>0</v>
      </c>
      <c r="AD122" s="71">
        <f t="shared" si="34"/>
        <v>0</v>
      </c>
      <c r="AE122" t="str">
        <f t="shared" si="26"/>
        <v/>
      </c>
    </row>
    <row r="123" spans="1:31" ht="15.75" thickBot="1" x14ac:dyDescent="0.3">
      <c r="A123" s="225">
        <f t="shared" si="27"/>
        <v>119</v>
      </c>
      <c r="B123" s="18"/>
      <c r="C123" s="19"/>
      <c r="D123" s="20"/>
      <c r="E123" s="62">
        <v>0</v>
      </c>
      <c r="F123" s="255">
        <v>0.255</v>
      </c>
      <c r="G123" s="8">
        <f t="shared" si="28"/>
        <v>0</v>
      </c>
      <c r="H123" s="8">
        <f t="shared" si="29"/>
        <v>0</v>
      </c>
      <c r="I123" s="8">
        <f t="shared" si="30"/>
        <v>0</v>
      </c>
      <c r="J123" s="8">
        <f t="shared" si="35"/>
        <v>0</v>
      </c>
      <c r="K123" s="8">
        <f t="shared" si="36"/>
        <v>0</v>
      </c>
      <c r="L123" s="8">
        <f t="shared" si="37"/>
        <v>0</v>
      </c>
      <c r="M123" s="14">
        <f t="shared" si="31"/>
        <v>0</v>
      </c>
      <c r="N123" s="46"/>
      <c r="O123" s="228" t="str">
        <f>IF(AND(E123&gt;0,N123&gt;0),IF(E123&gt;0,VLOOKUP(N123,Tilinumerot!$D$3:$F$54,3,FALSE),"Ei tilinroa"),"-")</f>
        <v>-</v>
      </c>
      <c r="P123" s="62"/>
      <c r="Q123" s="62"/>
      <c r="R123" s="62"/>
      <c r="S123" s="62"/>
      <c r="T123" s="62"/>
      <c r="U123" s="62"/>
      <c r="V123" s="62"/>
      <c r="W123" s="62"/>
      <c r="X123" s="62"/>
      <c r="Y123" s="62"/>
      <c r="Z123" s="64"/>
      <c r="AA123" s="64"/>
      <c r="AB123" s="15">
        <f t="shared" si="32"/>
        <v>0</v>
      </c>
      <c r="AC123" s="71">
        <f t="shared" si="33"/>
        <v>0</v>
      </c>
      <c r="AD123" s="71">
        <f t="shared" si="34"/>
        <v>0</v>
      </c>
      <c r="AE123" t="str">
        <f t="shared" si="26"/>
        <v/>
      </c>
    </row>
    <row r="124" spans="1:31" ht="15.75" thickBot="1" x14ac:dyDescent="0.3">
      <c r="A124" s="225">
        <f t="shared" si="27"/>
        <v>120</v>
      </c>
      <c r="B124" s="18"/>
      <c r="C124" s="19"/>
      <c r="D124" s="20"/>
      <c r="E124" s="62">
        <v>0</v>
      </c>
      <c r="F124" s="255">
        <v>0.255</v>
      </c>
      <c r="G124" s="8">
        <f t="shared" si="28"/>
        <v>0</v>
      </c>
      <c r="H124" s="8">
        <f t="shared" si="29"/>
        <v>0</v>
      </c>
      <c r="I124" s="8">
        <f t="shared" si="30"/>
        <v>0</v>
      </c>
      <c r="J124" s="8">
        <f t="shared" si="35"/>
        <v>0</v>
      </c>
      <c r="K124" s="8">
        <f t="shared" si="36"/>
        <v>0</v>
      </c>
      <c r="L124" s="8">
        <f t="shared" si="37"/>
        <v>0</v>
      </c>
      <c r="M124" s="14">
        <f t="shared" si="31"/>
        <v>0</v>
      </c>
      <c r="N124" s="46"/>
      <c r="O124" s="228" t="str">
        <f>IF(AND(E124&gt;0,N124&gt;0),IF(E124&gt;0,VLOOKUP(N124,Tilinumerot!$D$3:$F$54,3,FALSE),"Ei tilinroa"),"-")</f>
        <v>-</v>
      </c>
      <c r="P124" s="62"/>
      <c r="Q124" s="62"/>
      <c r="R124" s="62"/>
      <c r="S124" s="62"/>
      <c r="T124" s="62"/>
      <c r="U124" s="62"/>
      <c r="V124" s="62"/>
      <c r="W124" s="62"/>
      <c r="X124" s="62"/>
      <c r="Y124" s="62"/>
      <c r="Z124" s="64"/>
      <c r="AA124" s="64"/>
      <c r="AB124" s="15">
        <f t="shared" si="32"/>
        <v>0</v>
      </c>
      <c r="AC124" s="71">
        <f t="shared" si="33"/>
        <v>0</v>
      </c>
      <c r="AD124" s="71">
        <f t="shared" si="34"/>
        <v>0</v>
      </c>
      <c r="AE124" t="str">
        <f t="shared" si="26"/>
        <v/>
      </c>
    </row>
    <row r="125" spans="1:31" ht="15.75" thickBot="1" x14ac:dyDescent="0.3">
      <c r="A125" s="225">
        <f t="shared" si="27"/>
        <v>121</v>
      </c>
      <c r="B125" s="18"/>
      <c r="C125" s="19"/>
      <c r="D125" s="20"/>
      <c r="E125" s="62">
        <v>0</v>
      </c>
      <c r="F125" s="255">
        <v>0.255</v>
      </c>
      <c r="G125" s="8">
        <f t="shared" si="28"/>
        <v>0</v>
      </c>
      <c r="H125" s="8">
        <f t="shared" si="29"/>
        <v>0</v>
      </c>
      <c r="I125" s="8">
        <f t="shared" si="30"/>
        <v>0</v>
      </c>
      <c r="J125" s="8">
        <f t="shared" si="35"/>
        <v>0</v>
      </c>
      <c r="K125" s="8">
        <f t="shared" si="36"/>
        <v>0</v>
      </c>
      <c r="L125" s="8">
        <f t="shared" si="37"/>
        <v>0</v>
      </c>
      <c r="M125" s="14">
        <f t="shared" si="31"/>
        <v>0</v>
      </c>
      <c r="N125" s="46"/>
      <c r="O125" s="228" t="str">
        <f>IF(AND(E125&gt;0,N125&gt;0),IF(E125&gt;0,VLOOKUP(N125,Tilinumerot!$D$3:$F$54,3,FALSE),"Ei tilinroa"),"-")</f>
        <v>-</v>
      </c>
      <c r="P125" s="62"/>
      <c r="Q125" s="62"/>
      <c r="R125" s="62"/>
      <c r="S125" s="62"/>
      <c r="T125" s="62"/>
      <c r="U125" s="62"/>
      <c r="V125" s="62"/>
      <c r="W125" s="62"/>
      <c r="X125" s="62"/>
      <c r="Y125" s="62"/>
      <c r="Z125" s="64"/>
      <c r="AA125" s="64"/>
      <c r="AB125" s="15">
        <f t="shared" si="32"/>
        <v>0</v>
      </c>
      <c r="AC125" s="71">
        <f t="shared" si="33"/>
        <v>0</v>
      </c>
      <c r="AD125" s="71">
        <f t="shared" si="34"/>
        <v>0</v>
      </c>
      <c r="AE125" t="str">
        <f t="shared" si="26"/>
        <v/>
      </c>
    </row>
    <row r="126" spans="1:31" ht="15.75" thickBot="1" x14ac:dyDescent="0.3">
      <c r="A126" s="225">
        <f t="shared" si="27"/>
        <v>122</v>
      </c>
      <c r="B126" s="18"/>
      <c r="C126" s="19"/>
      <c r="D126" s="20"/>
      <c r="E126" s="62">
        <v>0</v>
      </c>
      <c r="F126" s="255">
        <v>0.255</v>
      </c>
      <c r="G126" s="8">
        <f t="shared" si="28"/>
        <v>0</v>
      </c>
      <c r="H126" s="8">
        <f t="shared" si="29"/>
        <v>0</v>
      </c>
      <c r="I126" s="8">
        <f t="shared" si="30"/>
        <v>0</v>
      </c>
      <c r="J126" s="8">
        <f t="shared" si="35"/>
        <v>0</v>
      </c>
      <c r="K126" s="8">
        <f t="shared" si="36"/>
        <v>0</v>
      </c>
      <c r="L126" s="8">
        <f t="shared" si="37"/>
        <v>0</v>
      </c>
      <c r="M126" s="14">
        <f t="shared" si="31"/>
        <v>0</v>
      </c>
      <c r="N126" s="46"/>
      <c r="O126" s="228" t="str">
        <f>IF(AND(E126&gt;0,N126&gt;0),IF(E126&gt;0,VLOOKUP(N126,Tilinumerot!$D$3:$F$54,3,FALSE),"Ei tilinroa"),"-")</f>
        <v>-</v>
      </c>
      <c r="P126" s="62"/>
      <c r="Q126" s="62"/>
      <c r="R126" s="62"/>
      <c r="S126" s="62"/>
      <c r="T126" s="62"/>
      <c r="U126" s="62"/>
      <c r="V126" s="62"/>
      <c r="W126" s="62"/>
      <c r="X126" s="62"/>
      <c r="Y126" s="62"/>
      <c r="Z126" s="64"/>
      <c r="AA126" s="64"/>
      <c r="AB126" s="15">
        <f t="shared" si="32"/>
        <v>0</v>
      </c>
      <c r="AC126" s="71">
        <f t="shared" si="33"/>
        <v>0</v>
      </c>
      <c r="AD126" s="71">
        <f t="shared" si="34"/>
        <v>0</v>
      </c>
      <c r="AE126" t="str">
        <f t="shared" si="26"/>
        <v/>
      </c>
    </row>
    <row r="127" spans="1:31" ht="15.75" thickBot="1" x14ac:dyDescent="0.3">
      <c r="A127" s="225">
        <f t="shared" si="27"/>
        <v>123</v>
      </c>
      <c r="B127" s="18"/>
      <c r="C127" s="19"/>
      <c r="D127" s="20"/>
      <c r="E127" s="62">
        <v>0</v>
      </c>
      <c r="F127" s="255">
        <v>0.255</v>
      </c>
      <c r="G127" s="8">
        <f t="shared" si="28"/>
        <v>0</v>
      </c>
      <c r="H127" s="8">
        <f t="shared" si="29"/>
        <v>0</v>
      </c>
      <c r="I127" s="8">
        <f t="shared" si="30"/>
        <v>0</v>
      </c>
      <c r="J127" s="8">
        <f t="shared" si="35"/>
        <v>0</v>
      </c>
      <c r="K127" s="8">
        <f t="shared" si="36"/>
        <v>0</v>
      </c>
      <c r="L127" s="8">
        <f t="shared" si="37"/>
        <v>0</v>
      </c>
      <c r="M127" s="14">
        <f t="shared" si="31"/>
        <v>0</v>
      </c>
      <c r="N127" s="46"/>
      <c r="O127" s="228" t="str">
        <f>IF(AND(E127&gt;0,N127&gt;0),IF(E127&gt;0,VLOOKUP(N127,Tilinumerot!$D$3:$F$54,3,FALSE),"Ei tilinroa"),"-")</f>
        <v>-</v>
      </c>
      <c r="P127" s="62"/>
      <c r="Q127" s="62"/>
      <c r="R127" s="62"/>
      <c r="S127" s="62"/>
      <c r="T127" s="62"/>
      <c r="U127" s="62"/>
      <c r="V127" s="62"/>
      <c r="W127" s="62"/>
      <c r="X127" s="62"/>
      <c r="Y127" s="62"/>
      <c r="Z127" s="64"/>
      <c r="AA127" s="64"/>
      <c r="AB127" s="15">
        <f t="shared" si="32"/>
        <v>0</v>
      </c>
      <c r="AC127" s="71">
        <f t="shared" si="33"/>
        <v>0</v>
      </c>
      <c r="AD127" s="71">
        <f t="shared" si="34"/>
        <v>0</v>
      </c>
      <c r="AE127" t="str">
        <f t="shared" si="26"/>
        <v/>
      </c>
    </row>
    <row r="128" spans="1:31" ht="15.75" thickBot="1" x14ac:dyDescent="0.3">
      <c r="A128" s="225">
        <f t="shared" si="27"/>
        <v>124</v>
      </c>
      <c r="B128" s="18"/>
      <c r="C128" s="19"/>
      <c r="D128" s="20"/>
      <c r="E128" s="62">
        <v>0</v>
      </c>
      <c r="F128" s="255">
        <v>0.255</v>
      </c>
      <c r="G128" s="8">
        <f t="shared" si="28"/>
        <v>0</v>
      </c>
      <c r="H128" s="8">
        <f t="shared" si="29"/>
        <v>0</v>
      </c>
      <c r="I128" s="8">
        <f t="shared" si="30"/>
        <v>0</v>
      </c>
      <c r="J128" s="8">
        <f t="shared" si="35"/>
        <v>0</v>
      </c>
      <c r="K128" s="8">
        <f t="shared" si="36"/>
        <v>0</v>
      </c>
      <c r="L128" s="8">
        <f t="shared" si="37"/>
        <v>0</v>
      </c>
      <c r="M128" s="14">
        <f t="shared" si="31"/>
        <v>0</v>
      </c>
      <c r="N128" s="46"/>
      <c r="O128" s="228" t="str">
        <f>IF(AND(E128&gt;0,N128&gt;0),IF(E128&gt;0,VLOOKUP(N128,Tilinumerot!$D$3:$F$54,3,FALSE),"Ei tilinroa"),"-")</f>
        <v>-</v>
      </c>
      <c r="P128" s="62"/>
      <c r="Q128" s="62"/>
      <c r="R128" s="62"/>
      <c r="S128" s="62"/>
      <c r="T128" s="62"/>
      <c r="U128" s="62"/>
      <c r="V128" s="62"/>
      <c r="W128" s="62"/>
      <c r="X128" s="62"/>
      <c r="Y128" s="62"/>
      <c r="Z128" s="64"/>
      <c r="AA128" s="64"/>
      <c r="AB128" s="15">
        <f t="shared" si="32"/>
        <v>0</v>
      </c>
      <c r="AC128" s="71">
        <f t="shared" si="33"/>
        <v>0</v>
      </c>
      <c r="AD128" s="71">
        <f t="shared" si="34"/>
        <v>0</v>
      </c>
      <c r="AE128" t="str">
        <f t="shared" si="26"/>
        <v/>
      </c>
    </row>
    <row r="129" spans="1:31" ht="15.75" thickBot="1" x14ac:dyDescent="0.3">
      <c r="A129" s="225">
        <f t="shared" si="27"/>
        <v>125</v>
      </c>
      <c r="B129" s="18"/>
      <c r="C129" s="19"/>
      <c r="D129" s="20"/>
      <c r="E129" s="62">
        <v>0</v>
      </c>
      <c r="F129" s="255">
        <v>0.255</v>
      </c>
      <c r="G129" s="8">
        <f t="shared" si="28"/>
        <v>0</v>
      </c>
      <c r="H129" s="8">
        <f t="shared" si="29"/>
        <v>0</v>
      </c>
      <c r="I129" s="8">
        <f t="shared" si="30"/>
        <v>0</v>
      </c>
      <c r="J129" s="8">
        <f t="shared" si="35"/>
        <v>0</v>
      </c>
      <c r="K129" s="8">
        <f t="shared" si="36"/>
        <v>0</v>
      </c>
      <c r="L129" s="8">
        <f t="shared" si="37"/>
        <v>0</v>
      </c>
      <c r="M129" s="14">
        <f t="shared" si="31"/>
        <v>0</v>
      </c>
      <c r="N129" s="46"/>
      <c r="O129" s="228" t="str">
        <f>IF(AND(E129&gt;0,N129&gt;0),IF(E129&gt;0,VLOOKUP(N129,Tilinumerot!$D$3:$F$54,3,FALSE),"Ei tilinroa"),"-")</f>
        <v>-</v>
      </c>
      <c r="P129" s="62"/>
      <c r="Q129" s="62"/>
      <c r="R129" s="62"/>
      <c r="S129" s="62"/>
      <c r="T129" s="62"/>
      <c r="U129" s="62"/>
      <c r="V129" s="62"/>
      <c r="W129" s="62"/>
      <c r="X129" s="62"/>
      <c r="Y129" s="62"/>
      <c r="Z129" s="64"/>
      <c r="AA129" s="64"/>
      <c r="AB129" s="15">
        <f t="shared" si="32"/>
        <v>0</v>
      </c>
      <c r="AC129" s="71">
        <f t="shared" si="33"/>
        <v>0</v>
      </c>
      <c r="AD129" s="71">
        <f t="shared" si="34"/>
        <v>0</v>
      </c>
      <c r="AE129" t="str">
        <f t="shared" si="26"/>
        <v/>
      </c>
    </row>
    <row r="130" spans="1:31" ht="15.75" thickBot="1" x14ac:dyDescent="0.3">
      <c r="A130" s="225">
        <f t="shared" si="27"/>
        <v>126</v>
      </c>
      <c r="B130" s="18"/>
      <c r="C130" s="19"/>
      <c r="D130" s="20"/>
      <c r="E130" s="62">
        <v>0</v>
      </c>
      <c r="F130" s="255">
        <v>0.255</v>
      </c>
      <c r="G130" s="8">
        <f t="shared" si="28"/>
        <v>0</v>
      </c>
      <c r="H130" s="8">
        <f t="shared" si="29"/>
        <v>0</v>
      </c>
      <c r="I130" s="8">
        <f t="shared" si="30"/>
        <v>0</v>
      </c>
      <c r="J130" s="8">
        <f t="shared" si="35"/>
        <v>0</v>
      </c>
      <c r="K130" s="8">
        <f t="shared" si="36"/>
        <v>0</v>
      </c>
      <c r="L130" s="8">
        <f t="shared" si="37"/>
        <v>0</v>
      </c>
      <c r="M130" s="14">
        <f t="shared" si="31"/>
        <v>0</v>
      </c>
      <c r="N130" s="46"/>
      <c r="O130" s="228" t="str">
        <f>IF(AND(E130&gt;0,N130&gt;0),IF(E130&gt;0,VLOOKUP(N130,Tilinumerot!$D$3:$F$54,3,FALSE),"Ei tilinroa"),"-")</f>
        <v>-</v>
      </c>
      <c r="P130" s="62"/>
      <c r="Q130" s="62"/>
      <c r="R130" s="62"/>
      <c r="S130" s="62"/>
      <c r="T130" s="62"/>
      <c r="U130" s="62"/>
      <c r="V130" s="62"/>
      <c r="W130" s="62"/>
      <c r="X130" s="62"/>
      <c r="Y130" s="62"/>
      <c r="Z130" s="64"/>
      <c r="AA130" s="64"/>
      <c r="AB130" s="15">
        <f t="shared" si="32"/>
        <v>0</v>
      </c>
      <c r="AC130" s="71">
        <f t="shared" si="33"/>
        <v>0</v>
      </c>
      <c r="AD130" s="71">
        <f t="shared" si="34"/>
        <v>0</v>
      </c>
      <c r="AE130" t="str">
        <f t="shared" si="26"/>
        <v/>
      </c>
    </row>
    <row r="131" spans="1:31" ht="15.75" thickBot="1" x14ac:dyDescent="0.3">
      <c r="A131" s="225">
        <f t="shared" si="27"/>
        <v>127</v>
      </c>
      <c r="B131" s="18"/>
      <c r="C131" s="19"/>
      <c r="D131" s="20"/>
      <c r="E131" s="62">
        <v>0</v>
      </c>
      <c r="F131" s="255">
        <v>0.255</v>
      </c>
      <c r="G131" s="8">
        <f t="shared" si="28"/>
        <v>0</v>
      </c>
      <c r="H131" s="8">
        <f t="shared" si="29"/>
        <v>0</v>
      </c>
      <c r="I131" s="8">
        <f t="shared" si="30"/>
        <v>0</v>
      </c>
      <c r="J131" s="8">
        <f t="shared" si="35"/>
        <v>0</v>
      </c>
      <c r="K131" s="8">
        <f t="shared" si="36"/>
        <v>0</v>
      </c>
      <c r="L131" s="8">
        <f t="shared" si="37"/>
        <v>0</v>
      </c>
      <c r="M131" s="14">
        <f t="shared" si="31"/>
        <v>0</v>
      </c>
      <c r="N131" s="46"/>
      <c r="O131" s="228" t="str">
        <f>IF(AND(E131&gt;0,N131&gt;0),IF(E131&gt;0,VLOOKUP(N131,Tilinumerot!$D$3:$F$54,3,FALSE),"Ei tilinroa"),"-")</f>
        <v>-</v>
      </c>
      <c r="P131" s="62"/>
      <c r="Q131" s="62"/>
      <c r="R131" s="62"/>
      <c r="S131" s="62"/>
      <c r="T131" s="62"/>
      <c r="U131" s="62"/>
      <c r="V131" s="62"/>
      <c r="W131" s="62"/>
      <c r="X131" s="62"/>
      <c r="Y131" s="62"/>
      <c r="Z131" s="64"/>
      <c r="AA131" s="64"/>
      <c r="AB131" s="15">
        <f t="shared" si="32"/>
        <v>0</v>
      </c>
      <c r="AC131" s="71">
        <f t="shared" si="33"/>
        <v>0</v>
      </c>
      <c r="AD131" s="71">
        <f t="shared" si="34"/>
        <v>0</v>
      </c>
      <c r="AE131" t="str">
        <f t="shared" si="26"/>
        <v/>
      </c>
    </row>
    <row r="132" spans="1:31" ht="15.75" thickBot="1" x14ac:dyDescent="0.3">
      <c r="A132" s="225">
        <f t="shared" si="27"/>
        <v>128</v>
      </c>
      <c r="B132" s="18"/>
      <c r="C132" s="19"/>
      <c r="D132" s="20"/>
      <c r="E132" s="62">
        <v>0</v>
      </c>
      <c r="F132" s="255">
        <v>0.255</v>
      </c>
      <c r="G132" s="8">
        <f t="shared" si="28"/>
        <v>0</v>
      </c>
      <c r="H132" s="8">
        <f t="shared" si="29"/>
        <v>0</v>
      </c>
      <c r="I132" s="8">
        <f t="shared" si="30"/>
        <v>0</v>
      </c>
      <c r="J132" s="8">
        <f t="shared" si="35"/>
        <v>0</v>
      </c>
      <c r="K132" s="8">
        <f t="shared" si="36"/>
        <v>0</v>
      </c>
      <c r="L132" s="8">
        <f t="shared" si="37"/>
        <v>0</v>
      </c>
      <c r="M132" s="14">
        <f t="shared" si="31"/>
        <v>0</v>
      </c>
      <c r="N132" s="46"/>
      <c r="O132" s="228" t="str">
        <f>IF(AND(E132&gt;0,N132&gt;0),IF(E132&gt;0,VLOOKUP(N132,Tilinumerot!$D$3:$F$54,3,FALSE),"Ei tilinroa"),"-")</f>
        <v>-</v>
      </c>
      <c r="P132" s="62"/>
      <c r="Q132" s="62"/>
      <c r="R132" s="62"/>
      <c r="S132" s="62"/>
      <c r="T132" s="62"/>
      <c r="U132" s="62"/>
      <c r="V132" s="62"/>
      <c r="W132" s="62"/>
      <c r="X132" s="62"/>
      <c r="Y132" s="62"/>
      <c r="Z132" s="64"/>
      <c r="AA132" s="64"/>
      <c r="AB132" s="15">
        <f t="shared" si="32"/>
        <v>0</v>
      </c>
      <c r="AC132" s="71">
        <f t="shared" si="33"/>
        <v>0</v>
      </c>
      <c r="AD132" s="71">
        <f t="shared" si="34"/>
        <v>0</v>
      </c>
      <c r="AE132" t="str">
        <f t="shared" si="26"/>
        <v/>
      </c>
    </row>
    <row r="133" spans="1:31" ht="15.75" thickBot="1" x14ac:dyDescent="0.3">
      <c r="A133" s="225">
        <f t="shared" si="27"/>
        <v>129</v>
      </c>
      <c r="B133" s="18"/>
      <c r="C133" s="19"/>
      <c r="D133" s="20"/>
      <c r="E133" s="62">
        <v>0</v>
      </c>
      <c r="F133" s="255">
        <v>0.255</v>
      </c>
      <c r="G133" s="8">
        <f t="shared" si="28"/>
        <v>0</v>
      </c>
      <c r="H133" s="8">
        <f t="shared" si="29"/>
        <v>0</v>
      </c>
      <c r="I133" s="8">
        <f t="shared" si="30"/>
        <v>0</v>
      </c>
      <c r="J133" s="8">
        <f t="shared" si="35"/>
        <v>0</v>
      </c>
      <c r="K133" s="8">
        <f t="shared" si="36"/>
        <v>0</v>
      </c>
      <c r="L133" s="8">
        <f t="shared" si="37"/>
        <v>0</v>
      </c>
      <c r="M133" s="14">
        <f t="shared" si="31"/>
        <v>0</v>
      </c>
      <c r="N133" s="46"/>
      <c r="O133" s="228" t="str">
        <f>IF(AND(E133&gt;0,N133&gt;0),IF(E133&gt;0,VLOOKUP(N133,Tilinumerot!$D$3:$F$54,3,FALSE),"Ei tilinroa"),"-")</f>
        <v>-</v>
      </c>
      <c r="P133" s="62"/>
      <c r="Q133" s="62"/>
      <c r="R133" s="62"/>
      <c r="S133" s="62"/>
      <c r="T133" s="62"/>
      <c r="U133" s="62"/>
      <c r="V133" s="62"/>
      <c r="W133" s="62"/>
      <c r="X133" s="62"/>
      <c r="Y133" s="62"/>
      <c r="Z133" s="64"/>
      <c r="AA133" s="64"/>
      <c r="AB133" s="15">
        <f t="shared" si="32"/>
        <v>0</v>
      </c>
      <c r="AC133" s="71">
        <f t="shared" si="33"/>
        <v>0</v>
      </c>
      <c r="AD133" s="71">
        <f t="shared" si="34"/>
        <v>0</v>
      </c>
      <c r="AE133" t="str">
        <f t="shared" ref="AE133:AE196" si="38">IF(M133&gt;0.1,"Kirjaus kesken",IF(SUM(P133:AA133,G133:M133)&gt;E133,"Kirjauksessa näppäilyvirhe, yhteisumma ei täsmää",IF(M133&gt;0.1,"Kirjaus kesken","")))</f>
        <v/>
      </c>
    </row>
    <row r="134" spans="1:31" ht="15.75" thickBot="1" x14ac:dyDescent="0.3">
      <c r="A134" s="225">
        <f t="shared" si="27"/>
        <v>130</v>
      </c>
      <c r="B134" s="18"/>
      <c r="C134" s="19"/>
      <c r="D134" s="20"/>
      <c r="E134" s="62">
        <v>0</v>
      </c>
      <c r="F134" s="255">
        <v>0.255</v>
      </c>
      <c r="G134" s="8">
        <f t="shared" si="28"/>
        <v>0</v>
      </c>
      <c r="H134" s="8">
        <f t="shared" si="29"/>
        <v>0</v>
      </c>
      <c r="I134" s="8">
        <f t="shared" si="30"/>
        <v>0</v>
      </c>
      <c r="J134" s="8">
        <f t="shared" si="35"/>
        <v>0</v>
      </c>
      <c r="K134" s="8">
        <f t="shared" si="36"/>
        <v>0</v>
      </c>
      <c r="L134" s="8">
        <f t="shared" si="37"/>
        <v>0</v>
      </c>
      <c r="M134" s="14">
        <f t="shared" si="31"/>
        <v>0</v>
      </c>
      <c r="N134" s="46"/>
      <c r="O134" s="228" t="str">
        <f>IF(AND(E134&gt;0,N134&gt;0),IF(E134&gt;0,VLOOKUP(N134,Tilinumerot!$D$3:$F$54,3,FALSE),"Ei tilinroa"),"-")</f>
        <v>-</v>
      </c>
      <c r="P134" s="62"/>
      <c r="Q134" s="62"/>
      <c r="R134" s="62"/>
      <c r="S134" s="62"/>
      <c r="T134" s="62"/>
      <c r="U134" s="62"/>
      <c r="V134" s="62"/>
      <c r="W134" s="62"/>
      <c r="X134" s="62"/>
      <c r="Y134" s="62"/>
      <c r="Z134" s="64"/>
      <c r="AA134" s="64"/>
      <c r="AB134" s="15">
        <f t="shared" si="32"/>
        <v>0</v>
      </c>
      <c r="AC134" s="71">
        <f t="shared" si="33"/>
        <v>0</v>
      </c>
      <c r="AD134" s="71">
        <f t="shared" si="34"/>
        <v>0</v>
      </c>
      <c r="AE134" t="str">
        <f t="shared" si="38"/>
        <v/>
      </c>
    </row>
    <row r="135" spans="1:31" ht="15.75" thickBot="1" x14ac:dyDescent="0.3">
      <c r="A135" s="225">
        <f t="shared" ref="A135:A198" si="39">A134+1</f>
        <v>131</v>
      </c>
      <c r="B135" s="18"/>
      <c r="C135" s="19"/>
      <c r="D135" s="20"/>
      <c r="E135" s="62">
        <v>0</v>
      </c>
      <c r="F135" s="255">
        <v>0.255</v>
      </c>
      <c r="G135" s="8">
        <f t="shared" ref="G135:G198" si="40">IF(AND($E135&gt;0,$F135=$G$4),($E135-($E135/(100%+$G$4)/100%)),0)</f>
        <v>0</v>
      </c>
      <c r="H135" s="8">
        <f t="shared" ref="H135:H198" si="41">IF(AND($E135&gt;0,$F135=$H$4),($E135-($E135/(100%+$H$4)/100%)),0)</f>
        <v>0</v>
      </c>
      <c r="I135" s="8">
        <f t="shared" ref="I135:I198" si="42">IF(AND($E135&gt;0,$F135=$I$4),($E135-($E135/(100%+$I$4)/100%)),0)</f>
        <v>0</v>
      </c>
      <c r="J135" s="8">
        <f t="shared" si="35"/>
        <v>0</v>
      </c>
      <c r="K135" s="8">
        <f t="shared" si="36"/>
        <v>0</v>
      </c>
      <c r="L135" s="8">
        <f t="shared" si="37"/>
        <v>0</v>
      </c>
      <c r="M135" s="14">
        <f t="shared" si="31"/>
        <v>0</v>
      </c>
      <c r="N135" s="46"/>
      <c r="O135" s="228" t="str">
        <f>IF(AND(E135&gt;0,N135&gt;0),IF(E135&gt;0,VLOOKUP(N135,Tilinumerot!$D$3:$F$54,3,FALSE),"Ei tilinroa"),"-")</f>
        <v>-</v>
      </c>
      <c r="P135" s="62"/>
      <c r="Q135" s="62"/>
      <c r="R135" s="62"/>
      <c r="S135" s="62"/>
      <c r="T135" s="62"/>
      <c r="U135" s="62"/>
      <c r="V135" s="62"/>
      <c r="W135" s="62"/>
      <c r="X135" s="62"/>
      <c r="Y135" s="62"/>
      <c r="Z135" s="64"/>
      <c r="AA135" s="64"/>
      <c r="AB135" s="15">
        <f t="shared" si="32"/>
        <v>0</v>
      </c>
      <c r="AC135" s="71">
        <f t="shared" si="33"/>
        <v>0</v>
      </c>
      <c r="AD135" s="71">
        <f t="shared" si="34"/>
        <v>0</v>
      </c>
      <c r="AE135" t="str">
        <f t="shared" si="38"/>
        <v/>
      </c>
    </row>
    <row r="136" spans="1:31" ht="15.75" thickBot="1" x14ac:dyDescent="0.3">
      <c r="A136" s="225">
        <f t="shared" si="39"/>
        <v>132</v>
      </c>
      <c r="B136" s="18"/>
      <c r="C136" s="19"/>
      <c r="D136" s="20"/>
      <c r="E136" s="62">
        <v>0</v>
      </c>
      <c r="F136" s="255">
        <v>0.255</v>
      </c>
      <c r="G136" s="8">
        <f t="shared" si="40"/>
        <v>0</v>
      </c>
      <c r="H136" s="8">
        <f t="shared" si="41"/>
        <v>0</v>
      </c>
      <c r="I136" s="8">
        <f t="shared" si="42"/>
        <v>0</v>
      </c>
      <c r="J136" s="8">
        <f t="shared" si="35"/>
        <v>0</v>
      </c>
      <c r="K136" s="8">
        <f t="shared" si="36"/>
        <v>0</v>
      </c>
      <c r="L136" s="8">
        <f t="shared" si="37"/>
        <v>0</v>
      </c>
      <c r="M136" s="14">
        <f t="shared" si="31"/>
        <v>0</v>
      </c>
      <c r="N136" s="46"/>
      <c r="O136" s="228" t="str">
        <f>IF(AND(E136&gt;0,N136&gt;0),IF(E136&gt;0,VLOOKUP(N136,Tilinumerot!$D$3:$F$54,3,FALSE),"Ei tilinroa"),"-")</f>
        <v>-</v>
      </c>
      <c r="P136" s="62"/>
      <c r="Q136" s="62"/>
      <c r="R136" s="62"/>
      <c r="S136" s="62"/>
      <c r="T136" s="62"/>
      <c r="U136" s="62"/>
      <c r="V136" s="62"/>
      <c r="W136" s="62"/>
      <c r="X136" s="62"/>
      <c r="Y136" s="62"/>
      <c r="Z136" s="64"/>
      <c r="AA136" s="64"/>
      <c r="AB136" s="15">
        <f t="shared" si="32"/>
        <v>0</v>
      </c>
      <c r="AC136" s="71">
        <f t="shared" si="33"/>
        <v>0</v>
      </c>
      <c r="AD136" s="71">
        <f t="shared" si="34"/>
        <v>0</v>
      </c>
      <c r="AE136" t="str">
        <f t="shared" si="38"/>
        <v/>
      </c>
    </row>
    <row r="137" spans="1:31" ht="15.75" thickBot="1" x14ac:dyDescent="0.3">
      <c r="A137" s="225">
        <f t="shared" si="39"/>
        <v>133</v>
      </c>
      <c r="B137" s="18"/>
      <c r="C137" s="19"/>
      <c r="D137" s="20"/>
      <c r="E137" s="62">
        <v>0</v>
      </c>
      <c r="F137" s="255">
        <v>0.255</v>
      </c>
      <c r="G137" s="8">
        <f t="shared" si="40"/>
        <v>0</v>
      </c>
      <c r="H137" s="8">
        <f t="shared" si="41"/>
        <v>0</v>
      </c>
      <c r="I137" s="8">
        <f t="shared" si="42"/>
        <v>0</v>
      </c>
      <c r="J137" s="8">
        <f t="shared" si="35"/>
        <v>0</v>
      </c>
      <c r="K137" s="8">
        <f t="shared" si="36"/>
        <v>0</v>
      </c>
      <c r="L137" s="8">
        <f t="shared" si="37"/>
        <v>0</v>
      </c>
      <c r="M137" s="14">
        <f t="shared" si="31"/>
        <v>0</v>
      </c>
      <c r="N137" s="46"/>
      <c r="O137" s="228" t="str">
        <f>IF(AND(E137&gt;0,N137&gt;0),IF(E137&gt;0,VLOOKUP(N137,Tilinumerot!$D$3:$F$54,3,FALSE),"Ei tilinroa"),"-")</f>
        <v>-</v>
      </c>
      <c r="P137" s="62"/>
      <c r="Q137" s="62"/>
      <c r="R137" s="62"/>
      <c r="S137" s="62"/>
      <c r="T137" s="62"/>
      <c r="U137" s="62"/>
      <c r="V137" s="62"/>
      <c r="W137" s="62"/>
      <c r="X137" s="62"/>
      <c r="Y137" s="62"/>
      <c r="Z137" s="64"/>
      <c r="AA137" s="64"/>
      <c r="AB137" s="15">
        <f t="shared" si="32"/>
        <v>0</v>
      </c>
      <c r="AC137" s="71">
        <f t="shared" si="33"/>
        <v>0</v>
      </c>
      <c r="AD137" s="71">
        <f t="shared" si="34"/>
        <v>0</v>
      </c>
      <c r="AE137" t="str">
        <f t="shared" si="38"/>
        <v/>
      </c>
    </row>
    <row r="138" spans="1:31" ht="15.75" thickBot="1" x14ac:dyDescent="0.3">
      <c r="A138" s="225">
        <f t="shared" si="39"/>
        <v>134</v>
      </c>
      <c r="B138" s="18"/>
      <c r="C138" s="19"/>
      <c r="D138" s="20"/>
      <c r="E138" s="62">
        <v>0</v>
      </c>
      <c r="F138" s="255">
        <v>0.255</v>
      </c>
      <c r="G138" s="8">
        <f t="shared" si="40"/>
        <v>0</v>
      </c>
      <c r="H138" s="8">
        <f t="shared" si="41"/>
        <v>0</v>
      </c>
      <c r="I138" s="8">
        <f t="shared" si="42"/>
        <v>0</v>
      </c>
      <c r="J138" s="8">
        <f t="shared" si="35"/>
        <v>0</v>
      </c>
      <c r="K138" s="8">
        <f t="shared" si="36"/>
        <v>0</v>
      </c>
      <c r="L138" s="8">
        <f t="shared" si="37"/>
        <v>0</v>
      </c>
      <c r="M138" s="14">
        <f t="shared" si="31"/>
        <v>0</v>
      </c>
      <c r="N138" s="46"/>
      <c r="O138" s="228" t="str">
        <f>IF(AND(E138&gt;0,N138&gt;0),IF(E138&gt;0,VLOOKUP(N138,Tilinumerot!$D$3:$F$54,3,FALSE),"Ei tilinroa"),"-")</f>
        <v>-</v>
      </c>
      <c r="P138" s="62"/>
      <c r="Q138" s="62"/>
      <c r="R138" s="62"/>
      <c r="S138" s="62"/>
      <c r="T138" s="62"/>
      <c r="U138" s="62"/>
      <c r="V138" s="62"/>
      <c r="W138" s="62"/>
      <c r="X138" s="62"/>
      <c r="Y138" s="62"/>
      <c r="Z138" s="64"/>
      <c r="AA138" s="64"/>
      <c r="AB138" s="15">
        <f t="shared" si="32"/>
        <v>0</v>
      </c>
      <c r="AC138" s="71">
        <f t="shared" si="33"/>
        <v>0</v>
      </c>
      <c r="AD138" s="71">
        <f t="shared" si="34"/>
        <v>0</v>
      </c>
      <c r="AE138" t="str">
        <f t="shared" si="38"/>
        <v/>
      </c>
    </row>
    <row r="139" spans="1:31" ht="15.75" thickBot="1" x14ac:dyDescent="0.3">
      <c r="A139" s="225">
        <f t="shared" si="39"/>
        <v>135</v>
      </c>
      <c r="B139" s="18"/>
      <c r="C139" s="19"/>
      <c r="D139" s="20"/>
      <c r="E139" s="62">
        <v>0</v>
      </c>
      <c r="F139" s="255">
        <v>0.255</v>
      </c>
      <c r="G139" s="8">
        <f t="shared" si="40"/>
        <v>0</v>
      </c>
      <c r="H139" s="8">
        <f t="shared" si="41"/>
        <v>0</v>
      </c>
      <c r="I139" s="8">
        <f t="shared" si="42"/>
        <v>0</v>
      </c>
      <c r="J139" s="8">
        <f t="shared" si="35"/>
        <v>0</v>
      </c>
      <c r="K139" s="8">
        <f t="shared" si="36"/>
        <v>0</v>
      </c>
      <c r="L139" s="8">
        <f t="shared" si="37"/>
        <v>0</v>
      </c>
      <c r="M139" s="14">
        <f t="shared" si="31"/>
        <v>0</v>
      </c>
      <c r="N139" s="46"/>
      <c r="O139" s="228" t="str">
        <f>IF(AND(E139&gt;0,N139&gt;0),IF(E139&gt;0,VLOOKUP(N139,Tilinumerot!$D$3:$F$54,3,FALSE),"Ei tilinroa"),"-")</f>
        <v>-</v>
      </c>
      <c r="P139" s="62"/>
      <c r="Q139" s="62"/>
      <c r="R139" s="62"/>
      <c r="S139" s="62"/>
      <c r="T139" s="62"/>
      <c r="U139" s="62"/>
      <c r="V139" s="62"/>
      <c r="W139" s="62"/>
      <c r="X139" s="62"/>
      <c r="Y139" s="62"/>
      <c r="Z139" s="64"/>
      <c r="AA139" s="64"/>
      <c r="AB139" s="15">
        <f t="shared" si="32"/>
        <v>0</v>
      </c>
      <c r="AC139" s="71">
        <f t="shared" si="33"/>
        <v>0</v>
      </c>
      <c r="AD139" s="71">
        <f t="shared" si="34"/>
        <v>0</v>
      </c>
      <c r="AE139" t="str">
        <f t="shared" si="38"/>
        <v/>
      </c>
    </row>
    <row r="140" spans="1:31" ht="15.75" thickBot="1" x14ac:dyDescent="0.3">
      <c r="A140" s="225">
        <f t="shared" si="39"/>
        <v>136</v>
      </c>
      <c r="B140" s="18"/>
      <c r="C140" s="19"/>
      <c r="D140" s="20"/>
      <c r="E140" s="62">
        <v>0</v>
      </c>
      <c r="F140" s="255">
        <v>0.255</v>
      </c>
      <c r="G140" s="8">
        <f t="shared" si="40"/>
        <v>0</v>
      </c>
      <c r="H140" s="8">
        <f t="shared" si="41"/>
        <v>0</v>
      </c>
      <c r="I140" s="8">
        <f t="shared" si="42"/>
        <v>0</v>
      </c>
      <c r="J140" s="8">
        <f t="shared" si="35"/>
        <v>0</v>
      </c>
      <c r="K140" s="8">
        <f t="shared" si="36"/>
        <v>0</v>
      </c>
      <c r="L140" s="8">
        <f t="shared" si="37"/>
        <v>0</v>
      </c>
      <c r="M140" s="14">
        <f t="shared" si="31"/>
        <v>0</v>
      </c>
      <c r="N140" s="46"/>
      <c r="O140" s="228" t="str">
        <f>IF(AND(E140&gt;0,N140&gt;0),IF(E140&gt;0,VLOOKUP(N140,Tilinumerot!$D$3:$F$54,3,FALSE),"Ei tilinroa"),"-")</f>
        <v>-</v>
      </c>
      <c r="P140" s="62"/>
      <c r="Q140" s="62"/>
      <c r="R140" s="62"/>
      <c r="S140" s="62"/>
      <c r="T140" s="62"/>
      <c r="U140" s="62"/>
      <c r="V140" s="62"/>
      <c r="W140" s="62"/>
      <c r="X140" s="62"/>
      <c r="Y140" s="62"/>
      <c r="Z140" s="64"/>
      <c r="AA140" s="64"/>
      <c r="AB140" s="15">
        <f t="shared" si="32"/>
        <v>0</v>
      </c>
      <c r="AC140" s="71">
        <f t="shared" si="33"/>
        <v>0</v>
      </c>
      <c r="AD140" s="71">
        <f t="shared" si="34"/>
        <v>0</v>
      </c>
      <c r="AE140" t="str">
        <f t="shared" si="38"/>
        <v/>
      </c>
    </row>
    <row r="141" spans="1:31" ht="15.75" thickBot="1" x14ac:dyDescent="0.3">
      <c r="A141" s="225">
        <f t="shared" si="39"/>
        <v>137</v>
      </c>
      <c r="B141" s="18"/>
      <c r="C141" s="19"/>
      <c r="D141" s="20"/>
      <c r="E141" s="62">
        <v>0</v>
      </c>
      <c r="F141" s="255">
        <v>0.255</v>
      </c>
      <c r="G141" s="8">
        <f t="shared" si="40"/>
        <v>0</v>
      </c>
      <c r="H141" s="8">
        <f t="shared" si="41"/>
        <v>0</v>
      </c>
      <c r="I141" s="8">
        <f t="shared" si="42"/>
        <v>0</v>
      </c>
      <c r="J141" s="8">
        <f t="shared" si="35"/>
        <v>0</v>
      </c>
      <c r="K141" s="8">
        <f t="shared" si="36"/>
        <v>0</v>
      </c>
      <c r="L141" s="8">
        <f t="shared" si="37"/>
        <v>0</v>
      </c>
      <c r="M141" s="14">
        <f t="shared" si="31"/>
        <v>0</v>
      </c>
      <c r="N141" s="46"/>
      <c r="O141" s="228" t="str">
        <f>IF(AND(E141&gt;0,N141&gt;0),IF(E141&gt;0,VLOOKUP(N141,Tilinumerot!$D$3:$F$54,3,FALSE),"Ei tilinroa"),"-")</f>
        <v>-</v>
      </c>
      <c r="P141" s="62"/>
      <c r="Q141" s="62"/>
      <c r="R141" s="62"/>
      <c r="S141" s="62"/>
      <c r="T141" s="62"/>
      <c r="U141" s="62"/>
      <c r="V141" s="62"/>
      <c r="W141" s="62"/>
      <c r="X141" s="62"/>
      <c r="Y141" s="62"/>
      <c r="Z141" s="64"/>
      <c r="AA141" s="64"/>
      <c r="AB141" s="15">
        <f t="shared" si="32"/>
        <v>0</v>
      </c>
      <c r="AC141" s="71">
        <f t="shared" si="33"/>
        <v>0</v>
      </c>
      <c r="AD141" s="71">
        <f t="shared" si="34"/>
        <v>0</v>
      </c>
      <c r="AE141" t="str">
        <f t="shared" si="38"/>
        <v/>
      </c>
    </row>
    <row r="142" spans="1:31" ht="15.75" thickBot="1" x14ac:dyDescent="0.3">
      <c r="A142" s="225">
        <f t="shared" si="39"/>
        <v>138</v>
      </c>
      <c r="B142" s="18"/>
      <c r="C142" s="19"/>
      <c r="D142" s="20"/>
      <c r="E142" s="62">
        <v>0</v>
      </c>
      <c r="F142" s="255">
        <v>0.255</v>
      </c>
      <c r="G142" s="8">
        <f t="shared" si="40"/>
        <v>0</v>
      </c>
      <c r="H142" s="8">
        <f t="shared" si="41"/>
        <v>0</v>
      </c>
      <c r="I142" s="8">
        <f t="shared" si="42"/>
        <v>0</v>
      </c>
      <c r="J142" s="8">
        <f t="shared" si="35"/>
        <v>0</v>
      </c>
      <c r="K142" s="8">
        <f t="shared" si="36"/>
        <v>0</v>
      </c>
      <c r="L142" s="8">
        <f t="shared" si="37"/>
        <v>0</v>
      </c>
      <c r="M142" s="14">
        <f t="shared" si="31"/>
        <v>0</v>
      </c>
      <c r="N142" s="46"/>
      <c r="O142" s="228" t="str">
        <f>IF(AND(E142&gt;0,N142&gt;0),IF(E142&gt;0,VLOOKUP(N142,Tilinumerot!$D$3:$F$54,3,FALSE),"Ei tilinroa"),"-")</f>
        <v>-</v>
      </c>
      <c r="P142" s="62"/>
      <c r="Q142" s="62"/>
      <c r="R142" s="62"/>
      <c r="S142" s="62"/>
      <c r="T142" s="62"/>
      <c r="U142" s="62"/>
      <c r="V142" s="62"/>
      <c r="W142" s="62"/>
      <c r="X142" s="62"/>
      <c r="Y142" s="62"/>
      <c r="Z142" s="64"/>
      <c r="AA142" s="64"/>
      <c r="AB142" s="15">
        <f t="shared" si="32"/>
        <v>0</v>
      </c>
      <c r="AC142" s="71">
        <f t="shared" si="33"/>
        <v>0</v>
      </c>
      <c r="AD142" s="71">
        <f t="shared" si="34"/>
        <v>0</v>
      </c>
      <c r="AE142" t="str">
        <f t="shared" si="38"/>
        <v/>
      </c>
    </row>
    <row r="143" spans="1:31" ht="15.75" thickBot="1" x14ac:dyDescent="0.3">
      <c r="A143" s="225">
        <f t="shared" si="39"/>
        <v>139</v>
      </c>
      <c r="B143" s="18"/>
      <c r="C143" s="19"/>
      <c r="D143" s="20"/>
      <c r="E143" s="62">
        <v>0</v>
      </c>
      <c r="F143" s="255">
        <v>0.255</v>
      </c>
      <c r="G143" s="8">
        <f t="shared" si="40"/>
        <v>0</v>
      </c>
      <c r="H143" s="8">
        <f t="shared" si="41"/>
        <v>0</v>
      </c>
      <c r="I143" s="8">
        <f t="shared" si="42"/>
        <v>0</v>
      </c>
      <c r="J143" s="8">
        <f t="shared" si="35"/>
        <v>0</v>
      </c>
      <c r="K143" s="8">
        <f t="shared" si="36"/>
        <v>0</v>
      </c>
      <c r="L143" s="8">
        <f t="shared" si="37"/>
        <v>0</v>
      </c>
      <c r="M143" s="14">
        <f t="shared" si="31"/>
        <v>0</v>
      </c>
      <c r="N143" s="46"/>
      <c r="O143" s="228" t="str">
        <f>IF(AND(E143&gt;0,N143&gt;0),IF(E143&gt;0,VLOOKUP(N143,Tilinumerot!$D$3:$F$54,3,FALSE),"Ei tilinroa"),"-")</f>
        <v>-</v>
      </c>
      <c r="P143" s="62"/>
      <c r="Q143" s="62"/>
      <c r="R143" s="62"/>
      <c r="S143" s="62"/>
      <c r="T143" s="62"/>
      <c r="U143" s="62"/>
      <c r="V143" s="62"/>
      <c r="W143" s="62"/>
      <c r="X143" s="62"/>
      <c r="Y143" s="62"/>
      <c r="Z143" s="64"/>
      <c r="AA143" s="64"/>
      <c r="AB143" s="15">
        <f t="shared" si="32"/>
        <v>0</v>
      </c>
      <c r="AC143" s="71">
        <f t="shared" si="33"/>
        <v>0</v>
      </c>
      <c r="AD143" s="71">
        <f t="shared" si="34"/>
        <v>0</v>
      </c>
      <c r="AE143" t="str">
        <f t="shared" si="38"/>
        <v/>
      </c>
    </row>
    <row r="144" spans="1:31" ht="15.75" thickBot="1" x14ac:dyDescent="0.3">
      <c r="A144" s="225">
        <f t="shared" si="39"/>
        <v>140</v>
      </c>
      <c r="B144" s="18"/>
      <c r="C144" s="19"/>
      <c r="D144" s="20"/>
      <c r="E144" s="62">
        <v>0</v>
      </c>
      <c r="F144" s="255">
        <v>0.255</v>
      </c>
      <c r="G144" s="8">
        <f t="shared" si="40"/>
        <v>0</v>
      </c>
      <c r="H144" s="8">
        <f t="shared" si="41"/>
        <v>0</v>
      </c>
      <c r="I144" s="8">
        <f t="shared" si="42"/>
        <v>0</v>
      </c>
      <c r="J144" s="8">
        <f t="shared" si="35"/>
        <v>0</v>
      </c>
      <c r="K144" s="8">
        <f t="shared" si="36"/>
        <v>0</v>
      </c>
      <c r="L144" s="8">
        <f t="shared" si="37"/>
        <v>0</v>
      </c>
      <c r="M144" s="14">
        <f t="shared" ref="M144:M207" si="43">E144-(SUM(G144:L144))-SUM(P144:AA144)</f>
        <v>0</v>
      </c>
      <c r="N144" s="46"/>
      <c r="O144" s="228" t="str">
        <f>IF(AND(E144&gt;0,N144&gt;0),IF(E144&gt;0,VLOOKUP(N144,Tilinumerot!$D$3:$F$54,3,FALSE),"Ei tilinroa"),"-")</f>
        <v>-</v>
      </c>
      <c r="P144" s="62"/>
      <c r="Q144" s="62"/>
      <c r="R144" s="62"/>
      <c r="S144" s="62"/>
      <c r="T144" s="62"/>
      <c r="U144" s="62"/>
      <c r="V144" s="62"/>
      <c r="W144" s="62"/>
      <c r="X144" s="62"/>
      <c r="Y144" s="62"/>
      <c r="Z144" s="64"/>
      <c r="AA144" s="64"/>
      <c r="AB144" s="15">
        <f t="shared" ref="AB144:AB207" si="44">E144-SUM(G144:L144)</f>
        <v>0</v>
      </c>
      <c r="AC144" s="71">
        <f t="shared" ref="AC144:AC207" si="45">IF(N144&lt;&gt;"",SUM(P144:Y144),0)</f>
        <v>0</v>
      </c>
      <c r="AD144" s="71">
        <f t="shared" ref="AD144:AD207" si="46">SUM(G144:L144)</f>
        <v>0</v>
      </c>
      <c r="AE144" t="str">
        <f t="shared" si="38"/>
        <v/>
      </c>
    </row>
    <row r="145" spans="1:31" ht="15.75" thickBot="1" x14ac:dyDescent="0.3">
      <c r="A145" s="225">
        <f t="shared" si="39"/>
        <v>141</v>
      </c>
      <c r="B145" s="18"/>
      <c r="C145" s="19"/>
      <c r="D145" s="20"/>
      <c r="E145" s="62">
        <v>0</v>
      </c>
      <c r="F145" s="255">
        <v>0.255</v>
      </c>
      <c r="G145" s="8">
        <f t="shared" si="40"/>
        <v>0</v>
      </c>
      <c r="H145" s="8">
        <f t="shared" si="41"/>
        <v>0</v>
      </c>
      <c r="I145" s="8">
        <f t="shared" si="42"/>
        <v>0</v>
      </c>
      <c r="J145" s="8">
        <f t="shared" si="35"/>
        <v>0</v>
      </c>
      <c r="K145" s="8">
        <f t="shared" si="36"/>
        <v>0</v>
      </c>
      <c r="L145" s="8">
        <f t="shared" si="37"/>
        <v>0</v>
      </c>
      <c r="M145" s="14">
        <f t="shared" si="43"/>
        <v>0</v>
      </c>
      <c r="N145" s="46"/>
      <c r="O145" s="228" t="str">
        <f>IF(AND(E145&gt;0,N145&gt;0),IF(E145&gt;0,VLOOKUP(N145,Tilinumerot!$D$3:$F$54,3,FALSE),"Ei tilinroa"),"-")</f>
        <v>-</v>
      </c>
      <c r="P145" s="62"/>
      <c r="Q145" s="62"/>
      <c r="R145" s="62"/>
      <c r="S145" s="62"/>
      <c r="T145" s="62"/>
      <c r="U145" s="62"/>
      <c r="V145" s="62"/>
      <c r="W145" s="62"/>
      <c r="X145" s="62"/>
      <c r="Y145" s="62"/>
      <c r="Z145" s="64"/>
      <c r="AA145" s="64"/>
      <c r="AB145" s="15">
        <f t="shared" si="44"/>
        <v>0</v>
      </c>
      <c r="AC145" s="71">
        <f t="shared" si="45"/>
        <v>0</v>
      </c>
      <c r="AD145" s="71">
        <f t="shared" si="46"/>
        <v>0</v>
      </c>
      <c r="AE145" t="str">
        <f t="shared" si="38"/>
        <v/>
      </c>
    </row>
    <row r="146" spans="1:31" ht="15.75" thickBot="1" x14ac:dyDescent="0.3">
      <c r="A146" s="225">
        <f t="shared" si="39"/>
        <v>142</v>
      </c>
      <c r="B146" s="18"/>
      <c r="C146" s="19"/>
      <c r="D146" s="20"/>
      <c r="E146" s="62">
        <v>0</v>
      </c>
      <c r="F146" s="255">
        <v>0.255</v>
      </c>
      <c r="G146" s="8">
        <f t="shared" si="40"/>
        <v>0</v>
      </c>
      <c r="H146" s="8">
        <f t="shared" si="41"/>
        <v>0</v>
      </c>
      <c r="I146" s="8">
        <f t="shared" si="42"/>
        <v>0</v>
      </c>
      <c r="J146" s="8">
        <f t="shared" si="35"/>
        <v>0</v>
      </c>
      <c r="K146" s="8">
        <f t="shared" si="36"/>
        <v>0</v>
      </c>
      <c r="L146" s="8">
        <f t="shared" si="37"/>
        <v>0</v>
      </c>
      <c r="M146" s="14">
        <f t="shared" si="43"/>
        <v>0</v>
      </c>
      <c r="N146" s="46"/>
      <c r="O146" s="228" t="str">
        <f>IF(AND(E146&gt;0,N146&gt;0),IF(E146&gt;0,VLOOKUP(N146,Tilinumerot!$D$3:$F$54,3,FALSE),"Ei tilinroa"),"-")</f>
        <v>-</v>
      </c>
      <c r="P146" s="62"/>
      <c r="Q146" s="62"/>
      <c r="R146" s="62"/>
      <c r="S146" s="62"/>
      <c r="T146" s="62"/>
      <c r="U146" s="62"/>
      <c r="V146" s="62"/>
      <c r="W146" s="62"/>
      <c r="X146" s="62"/>
      <c r="Y146" s="62"/>
      <c r="Z146" s="64"/>
      <c r="AA146" s="64"/>
      <c r="AB146" s="15">
        <f t="shared" si="44"/>
        <v>0</v>
      </c>
      <c r="AC146" s="71">
        <f t="shared" si="45"/>
        <v>0</v>
      </c>
      <c r="AD146" s="71">
        <f t="shared" si="46"/>
        <v>0</v>
      </c>
      <c r="AE146" t="str">
        <f t="shared" si="38"/>
        <v/>
      </c>
    </row>
    <row r="147" spans="1:31" ht="15.75" thickBot="1" x14ac:dyDescent="0.3">
      <c r="A147" s="225">
        <f t="shared" si="39"/>
        <v>143</v>
      </c>
      <c r="B147" s="18"/>
      <c r="C147" s="19"/>
      <c r="D147" s="20"/>
      <c r="E147" s="62">
        <v>0</v>
      </c>
      <c r="F147" s="255">
        <v>0.255</v>
      </c>
      <c r="G147" s="8">
        <f t="shared" si="40"/>
        <v>0</v>
      </c>
      <c r="H147" s="8">
        <f t="shared" si="41"/>
        <v>0</v>
      </c>
      <c r="I147" s="8">
        <f t="shared" si="42"/>
        <v>0</v>
      </c>
      <c r="J147" s="8">
        <f t="shared" si="35"/>
        <v>0</v>
      </c>
      <c r="K147" s="8">
        <f t="shared" si="36"/>
        <v>0</v>
      </c>
      <c r="L147" s="8">
        <f t="shared" si="37"/>
        <v>0</v>
      </c>
      <c r="M147" s="14">
        <f t="shared" si="43"/>
        <v>0</v>
      </c>
      <c r="N147" s="46"/>
      <c r="O147" s="228" t="str">
        <f>IF(AND(E147&gt;0,N147&gt;0),IF(E147&gt;0,VLOOKUP(N147,Tilinumerot!$D$3:$F$54,3,FALSE),"Ei tilinroa"),"-")</f>
        <v>-</v>
      </c>
      <c r="P147" s="62"/>
      <c r="Q147" s="62"/>
      <c r="R147" s="62"/>
      <c r="S147" s="62"/>
      <c r="T147" s="62"/>
      <c r="U147" s="62"/>
      <c r="V147" s="62"/>
      <c r="W147" s="62"/>
      <c r="X147" s="62"/>
      <c r="Y147" s="62"/>
      <c r="Z147" s="64"/>
      <c r="AA147" s="64"/>
      <c r="AB147" s="15">
        <f t="shared" si="44"/>
        <v>0</v>
      </c>
      <c r="AC147" s="71">
        <f t="shared" si="45"/>
        <v>0</v>
      </c>
      <c r="AD147" s="71">
        <f t="shared" si="46"/>
        <v>0</v>
      </c>
      <c r="AE147" t="str">
        <f t="shared" si="38"/>
        <v/>
      </c>
    </row>
    <row r="148" spans="1:31" ht="15.75" thickBot="1" x14ac:dyDescent="0.3">
      <c r="A148" s="225">
        <f t="shared" si="39"/>
        <v>144</v>
      </c>
      <c r="B148" s="18"/>
      <c r="C148" s="19"/>
      <c r="D148" s="20"/>
      <c r="E148" s="62">
        <v>0</v>
      </c>
      <c r="F148" s="255">
        <v>0.255</v>
      </c>
      <c r="G148" s="8">
        <f t="shared" si="40"/>
        <v>0</v>
      </c>
      <c r="H148" s="8">
        <f t="shared" si="41"/>
        <v>0</v>
      </c>
      <c r="I148" s="8">
        <f t="shared" si="42"/>
        <v>0</v>
      </c>
      <c r="J148" s="8">
        <f t="shared" si="35"/>
        <v>0</v>
      </c>
      <c r="K148" s="8">
        <f t="shared" si="36"/>
        <v>0</v>
      </c>
      <c r="L148" s="8">
        <f t="shared" si="37"/>
        <v>0</v>
      </c>
      <c r="M148" s="14">
        <f t="shared" si="43"/>
        <v>0</v>
      </c>
      <c r="N148" s="46"/>
      <c r="O148" s="228" t="str">
        <f>IF(AND(E148&gt;0,N148&gt;0),IF(E148&gt;0,VLOOKUP(N148,Tilinumerot!$D$3:$F$54,3,FALSE),"Ei tilinroa"),"-")</f>
        <v>-</v>
      </c>
      <c r="P148" s="62"/>
      <c r="Q148" s="62"/>
      <c r="R148" s="62"/>
      <c r="S148" s="62"/>
      <c r="T148" s="62"/>
      <c r="U148" s="62"/>
      <c r="V148" s="62"/>
      <c r="W148" s="62"/>
      <c r="X148" s="62"/>
      <c r="Y148" s="62"/>
      <c r="Z148" s="64"/>
      <c r="AA148" s="64"/>
      <c r="AB148" s="15">
        <f t="shared" si="44"/>
        <v>0</v>
      </c>
      <c r="AC148" s="71">
        <f t="shared" si="45"/>
        <v>0</v>
      </c>
      <c r="AD148" s="71">
        <f t="shared" si="46"/>
        <v>0</v>
      </c>
      <c r="AE148" t="str">
        <f t="shared" si="38"/>
        <v/>
      </c>
    </row>
    <row r="149" spans="1:31" ht="15.75" thickBot="1" x14ac:dyDescent="0.3">
      <c r="A149" s="225">
        <f t="shared" si="39"/>
        <v>145</v>
      </c>
      <c r="B149" s="18"/>
      <c r="C149" s="19"/>
      <c r="D149" s="20"/>
      <c r="E149" s="62">
        <v>0</v>
      </c>
      <c r="F149" s="255">
        <v>0.255</v>
      </c>
      <c r="G149" s="8">
        <f t="shared" si="40"/>
        <v>0</v>
      </c>
      <c r="H149" s="8">
        <f t="shared" si="41"/>
        <v>0</v>
      </c>
      <c r="I149" s="8">
        <f t="shared" si="42"/>
        <v>0</v>
      </c>
      <c r="J149" s="8">
        <f t="shared" si="35"/>
        <v>0</v>
      </c>
      <c r="K149" s="8">
        <f t="shared" si="36"/>
        <v>0</v>
      </c>
      <c r="L149" s="8">
        <f t="shared" si="37"/>
        <v>0</v>
      </c>
      <c r="M149" s="14">
        <f t="shared" si="43"/>
        <v>0</v>
      </c>
      <c r="N149" s="46"/>
      <c r="O149" s="228" t="str">
        <f>IF(AND(E149&gt;0,N149&gt;0),IF(E149&gt;0,VLOOKUP(N149,Tilinumerot!$D$3:$F$54,3,FALSE),"Ei tilinroa"),"-")</f>
        <v>-</v>
      </c>
      <c r="P149" s="62"/>
      <c r="Q149" s="62"/>
      <c r="R149" s="62"/>
      <c r="S149" s="62"/>
      <c r="T149" s="62"/>
      <c r="U149" s="62"/>
      <c r="V149" s="62"/>
      <c r="W149" s="62"/>
      <c r="X149" s="62"/>
      <c r="Y149" s="62"/>
      <c r="Z149" s="64"/>
      <c r="AA149" s="64"/>
      <c r="AB149" s="15">
        <f t="shared" si="44"/>
        <v>0</v>
      </c>
      <c r="AC149" s="71">
        <f t="shared" si="45"/>
        <v>0</v>
      </c>
      <c r="AD149" s="71">
        <f t="shared" si="46"/>
        <v>0</v>
      </c>
      <c r="AE149" t="str">
        <f t="shared" si="38"/>
        <v/>
      </c>
    </row>
    <row r="150" spans="1:31" ht="15.75" thickBot="1" x14ac:dyDescent="0.3">
      <c r="A150" s="225">
        <f t="shared" si="39"/>
        <v>146</v>
      </c>
      <c r="B150" s="18"/>
      <c r="C150" s="19"/>
      <c r="D150" s="20"/>
      <c r="E150" s="62">
        <v>0</v>
      </c>
      <c r="F150" s="255">
        <v>0.255</v>
      </c>
      <c r="G150" s="8">
        <f t="shared" si="40"/>
        <v>0</v>
      </c>
      <c r="H150" s="8">
        <f t="shared" si="41"/>
        <v>0</v>
      </c>
      <c r="I150" s="8">
        <f t="shared" si="42"/>
        <v>0</v>
      </c>
      <c r="J150" s="8">
        <f t="shared" si="35"/>
        <v>0</v>
      </c>
      <c r="K150" s="8">
        <f t="shared" si="36"/>
        <v>0</v>
      </c>
      <c r="L150" s="8">
        <f t="shared" si="37"/>
        <v>0</v>
      </c>
      <c r="M150" s="14">
        <f t="shared" si="43"/>
        <v>0</v>
      </c>
      <c r="N150" s="46"/>
      <c r="O150" s="228" t="str">
        <f>IF(AND(E150&gt;0,N150&gt;0),IF(E150&gt;0,VLOOKUP(N150,Tilinumerot!$D$3:$F$54,3,FALSE),"Ei tilinroa"),"-")</f>
        <v>-</v>
      </c>
      <c r="P150" s="62"/>
      <c r="Q150" s="62"/>
      <c r="R150" s="62"/>
      <c r="S150" s="62"/>
      <c r="T150" s="62"/>
      <c r="U150" s="62"/>
      <c r="V150" s="62"/>
      <c r="W150" s="62"/>
      <c r="X150" s="62"/>
      <c r="Y150" s="62"/>
      <c r="Z150" s="64"/>
      <c r="AA150" s="64"/>
      <c r="AB150" s="15">
        <f t="shared" si="44"/>
        <v>0</v>
      </c>
      <c r="AC150" s="71">
        <f t="shared" si="45"/>
        <v>0</v>
      </c>
      <c r="AD150" s="71">
        <f t="shared" si="46"/>
        <v>0</v>
      </c>
      <c r="AE150" t="str">
        <f t="shared" si="38"/>
        <v/>
      </c>
    </row>
    <row r="151" spans="1:31" ht="15.75" thickBot="1" x14ac:dyDescent="0.3">
      <c r="A151" s="225">
        <f t="shared" si="39"/>
        <v>147</v>
      </c>
      <c r="B151" s="18"/>
      <c r="C151" s="19"/>
      <c r="D151" s="20"/>
      <c r="E151" s="62">
        <v>0</v>
      </c>
      <c r="F151" s="255">
        <v>0.255</v>
      </c>
      <c r="G151" s="8">
        <f t="shared" si="40"/>
        <v>0</v>
      </c>
      <c r="H151" s="8">
        <f t="shared" si="41"/>
        <v>0</v>
      </c>
      <c r="I151" s="8">
        <f t="shared" si="42"/>
        <v>0</v>
      </c>
      <c r="J151" s="8">
        <f t="shared" si="35"/>
        <v>0</v>
      </c>
      <c r="K151" s="8">
        <f t="shared" si="36"/>
        <v>0</v>
      </c>
      <c r="L151" s="8">
        <f t="shared" si="37"/>
        <v>0</v>
      </c>
      <c r="M151" s="14">
        <f t="shared" si="43"/>
        <v>0</v>
      </c>
      <c r="N151" s="46"/>
      <c r="O151" s="228" t="str">
        <f>IF(AND(E151&gt;0,N151&gt;0),IF(E151&gt;0,VLOOKUP(N151,Tilinumerot!$D$3:$F$54,3,FALSE),"Ei tilinroa"),"-")</f>
        <v>-</v>
      </c>
      <c r="P151" s="62"/>
      <c r="Q151" s="62"/>
      <c r="R151" s="62"/>
      <c r="S151" s="62"/>
      <c r="T151" s="62"/>
      <c r="U151" s="62"/>
      <c r="V151" s="62"/>
      <c r="W151" s="62"/>
      <c r="X151" s="62"/>
      <c r="Y151" s="62"/>
      <c r="Z151" s="64"/>
      <c r="AA151" s="64"/>
      <c r="AB151" s="15">
        <f t="shared" si="44"/>
        <v>0</v>
      </c>
      <c r="AC151" s="71">
        <f t="shared" si="45"/>
        <v>0</v>
      </c>
      <c r="AD151" s="71">
        <f t="shared" si="46"/>
        <v>0</v>
      </c>
      <c r="AE151" t="str">
        <f t="shared" si="38"/>
        <v/>
      </c>
    </row>
    <row r="152" spans="1:31" ht="15.75" thickBot="1" x14ac:dyDescent="0.3">
      <c r="A152" s="225">
        <f t="shared" si="39"/>
        <v>148</v>
      </c>
      <c r="B152" s="18"/>
      <c r="C152" s="19"/>
      <c r="D152" s="20"/>
      <c r="E152" s="62">
        <v>0</v>
      </c>
      <c r="F152" s="255">
        <v>0.255</v>
      </c>
      <c r="G152" s="8">
        <f t="shared" si="40"/>
        <v>0</v>
      </c>
      <c r="H152" s="8">
        <f t="shared" si="41"/>
        <v>0</v>
      </c>
      <c r="I152" s="8">
        <f t="shared" si="42"/>
        <v>0</v>
      </c>
      <c r="J152" s="8">
        <f t="shared" si="35"/>
        <v>0</v>
      </c>
      <c r="K152" s="8">
        <f t="shared" si="36"/>
        <v>0</v>
      </c>
      <c r="L152" s="8">
        <f t="shared" si="37"/>
        <v>0</v>
      </c>
      <c r="M152" s="14">
        <f t="shared" si="43"/>
        <v>0</v>
      </c>
      <c r="N152" s="46"/>
      <c r="O152" s="228" t="str">
        <f>IF(AND(E152&gt;0,N152&gt;0),IF(E152&gt;0,VLOOKUP(N152,Tilinumerot!$D$3:$F$54,3,FALSE),"Ei tilinroa"),"-")</f>
        <v>-</v>
      </c>
      <c r="P152" s="62"/>
      <c r="Q152" s="62"/>
      <c r="R152" s="62"/>
      <c r="S152" s="62"/>
      <c r="T152" s="62"/>
      <c r="U152" s="62"/>
      <c r="V152" s="62"/>
      <c r="W152" s="62"/>
      <c r="X152" s="62"/>
      <c r="Y152" s="62"/>
      <c r="Z152" s="64"/>
      <c r="AA152" s="64"/>
      <c r="AB152" s="15">
        <f t="shared" si="44"/>
        <v>0</v>
      </c>
      <c r="AC152" s="71">
        <f t="shared" si="45"/>
        <v>0</v>
      </c>
      <c r="AD152" s="71">
        <f t="shared" si="46"/>
        <v>0</v>
      </c>
      <c r="AE152" t="str">
        <f t="shared" si="38"/>
        <v/>
      </c>
    </row>
    <row r="153" spans="1:31" ht="15.75" thickBot="1" x14ac:dyDescent="0.3">
      <c r="A153" s="225">
        <f t="shared" si="39"/>
        <v>149</v>
      </c>
      <c r="B153" s="18"/>
      <c r="C153" s="19"/>
      <c r="D153" s="20"/>
      <c r="E153" s="62">
        <v>0</v>
      </c>
      <c r="F153" s="255">
        <v>0.255</v>
      </c>
      <c r="G153" s="8">
        <f t="shared" si="40"/>
        <v>0</v>
      </c>
      <c r="H153" s="8">
        <f t="shared" si="41"/>
        <v>0</v>
      </c>
      <c r="I153" s="8">
        <f t="shared" si="42"/>
        <v>0</v>
      </c>
      <c r="J153" s="8">
        <f t="shared" si="35"/>
        <v>0</v>
      </c>
      <c r="K153" s="8">
        <f t="shared" si="36"/>
        <v>0</v>
      </c>
      <c r="L153" s="8">
        <f t="shared" si="37"/>
        <v>0</v>
      </c>
      <c r="M153" s="14">
        <f t="shared" si="43"/>
        <v>0</v>
      </c>
      <c r="N153" s="46"/>
      <c r="O153" s="228" t="str">
        <f>IF(AND(E153&gt;0,N153&gt;0),IF(E153&gt;0,VLOOKUP(N153,Tilinumerot!$D$3:$F$54,3,FALSE),"Ei tilinroa"),"-")</f>
        <v>-</v>
      </c>
      <c r="P153" s="62"/>
      <c r="Q153" s="62"/>
      <c r="R153" s="62"/>
      <c r="S153" s="62"/>
      <c r="T153" s="62"/>
      <c r="U153" s="62"/>
      <c r="V153" s="62"/>
      <c r="W153" s="62"/>
      <c r="X153" s="62"/>
      <c r="Y153" s="62"/>
      <c r="Z153" s="64"/>
      <c r="AA153" s="64"/>
      <c r="AB153" s="15">
        <f t="shared" si="44"/>
        <v>0</v>
      </c>
      <c r="AC153" s="71">
        <f t="shared" si="45"/>
        <v>0</v>
      </c>
      <c r="AD153" s="71">
        <f t="shared" si="46"/>
        <v>0</v>
      </c>
      <c r="AE153" t="str">
        <f t="shared" si="38"/>
        <v/>
      </c>
    </row>
    <row r="154" spans="1:31" ht="15.75" thickBot="1" x14ac:dyDescent="0.3">
      <c r="A154" s="225">
        <f t="shared" si="39"/>
        <v>150</v>
      </c>
      <c r="B154" s="18"/>
      <c r="C154" s="19"/>
      <c r="D154" s="20"/>
      <c r="E154" s="62">
        <v>0</v>
      </c>
      <c r="F154" s="255">
        <v>0.255</v>
      </c>
      <c r="G154" s="8">
        <f t="shared" si="40"/>
        <v>0</v>
      </c>
      <c r="H154" s="8">
        <f t="shared" si="41"/>
        <v>0</v>
      </c>
      <c r="I154" s="8">
        <f t="shared" si="42"/>
        <v>0</v>
      </c>
      <c r="J154" s="8">
        <f t="shared" si="35"/>
        <v>0</v>
      </c>
      <c r="K154" s="8">
        <f t="shared" si="36"/>
        <v>0</v>
      </c>
      <c r="L154" s="8">
        <f t="shared" si="37"/>
        <v>0</v>
      </c>
      <c r="M154" s="14">
        <f t="shared" si="43"/>
        <v>0</v>
      </c>
      <c r="N154" s="46"/>
      <c r="O154" s="228" t="str">
        <f>IF(AND(E154&gt;0,N154&gt;0),IF(E154&gt;0,VLOOKUP(N154,Tilinumerot!$D$3:$F$54,3,FALSE),"Ei tilinroa"),"-")</f>
        <v>-</v>
      </c>
      <c r="P154" s="62"/>
      <c r="Q154" s="62"/>
      <c r="R154" s="62"/>
      <c r="S154" s="62"/>
      <c r="T154" s="62"/>
      <c r="U154" s="62"/>
      <c r="V154" s="62"/>
      <c r="W154" s="62"/>
      <c r="X154" s="62"/>
      <c r="Y154" s="62"/>
      <c r="Z154" s="64"/>
      <c r="AA154" s="64"/>
      <c r="AB154" s="15">
        <f t="shared" si="44"/>
        <v>0</v>
      </c>
      <c r="AC154" s="71">
        <f t="shared" si="45"/>
        <v>0</v>
      </c>
      <c r="AD154" s="71">
        <f t="shared" si="46"/>
        <v>0</v>
      </c>
      <c r="AE154" t="str">
        <f t="shared" si="38"/>
        <v/>
      </c>
    </row>
    <row r="155" spans="1:31" ht="15.75" thickBot="1" x14ac:dyDescent="0.3">
      <c r="A155" s="225">
        <f t="shared" si="39"/>
        <v>151</v>
      </c>
      <c r="B155" s="18"/>
      <c r="C155" s="19"/>
      <c r="D155" s="20"/>
      <c r="E155" s="62">
        <v>0</v>
      </c>
      <c r="F155" s="255">
        <v>0.255</v>
      </c>
      <c r="G155" s="8">
        <f t="shared" si="40"/>
        <v>0</v>
      </c>
      <c r="H155" s="8">
        <f t="shared" si="41"/>
        <v>0</v>
      </c>
      <c r="I155" s="8">
        <f t="shared" si="42"/>
        <v>0</v>
      </c>
      <c r="J155" s="8">
        <f t="shared" si="35"/>
        <v>0</v>
      </c>
      <c r="K155" s="8">
        <f t="shared" si="36"/>
        <v>0</v>
      </c>
      <c r="L155" s="8">
        <f t="shared" si="37"/>
        <v>0</v>
      </c>
      <c r="M155" s="14">
        <f t="shared" si="43"/>
        <v>0</v>
      </c>
      <c r="N155" s="46"/>
      <c r="O155" s="228" t="str">
        <f>IF(AND(E155&gt;0,N155&gt;0),IF(E155&gt;0,VLOOKUP(N155,Tilinumerot!$D$3:$F$54,3,FALSE),"Ei tilinroa"),"-")</f>
        <v>-</v>
      </c>
      <c r="P155" s="62"/>
      <c r="Q155" s="62"/>
      <c r="R155" s="62"/>
      <c r="S155" s="62"/>
      <c r="T155" s="62"/>
      <c r="U155" s="62"/>
      <c r="V155" s="62"/>
      <c r="W155" s="62"/>
      <c r="X155" s="62"/>
      <c r="Y155" s="62"/>
      <c r="Z155" s="64"/>
      <c r="AA155" s="64"/>
      <c r="AB155" s="15">
        <f t="shared" si="44"/>
        <v>0</v>
      </c>
      <c r="AC155" s="71">
        <f t="shared" si="45"/>
        <v>0</v>
      </c>
      <c r="AD155" s="71">
        <f t="shared" si="46"/>
        <v>0</v>
      </c>
      <c r="AE155" t="str">
        <f t="shared" si="38"/>
        <v/>
      </c>
    </row>
    <row r="156" spans="1:31" ht="15.75" thickBot="1" x14ac:dyDescent="0.3">
      <c r="A156" s="225">
        <f t="shared" si="39"/>
        <v>152</v>
      </c>
      <c r="B156" s="18"/>
      <c r="C156" s="19"/>
      <c r="D156" s="20"/>
      <c r="E156" s="62">
        <v>0</v>
      </c>
      <c r="F156" s="255">
        <v>0.255</v>
      </c>
      <c r="G156" s="8">
        <f t="shared" si="40"/>
        <v>0</v>
      </c>
      <c r="H156" s="8">
        <f t="shared" si="41"/>
        <v>0</v>
      </c>
      <c r="I156" s="8">
        <f t="shared" si="42"/>
        <v>0</v>
      </c>
      <c r="J156" s="8">
        <f t="shared" si="35"/>
        <v>0</v>
      </c>
      <c r="K156" s="8">
        <f t="shared" si="36"/>
        <v>0</v>
      </c>
      <c r="L156" s="8">
        <f t="shared" si="37"/>
        <v>0</v>
      </c>
      <c r="M156" s="14">
        <f t="shared" si="43"/>
        <v>0</v>
      </c>
      <c r="N156" s="46"/>
      <c r="O156" s="228" t="str">
        <f>IF(AND(E156&gt;0,N156&gt;0),IF(E156&gt;0,VLOOKUP(N156,Tilinumerot!$D$3:$F$54,3,FALSE),"Ei tilinroa"),"-")</f>
        <v>-</v>
      </c>
      <c r="P156" s="62"/>
      <c r="Q156" s="62"/>
      <c r="R156" s="62"/>
      <c r="S156" s="62"/>
      <c r="T156" s="62"/>
      <c r="U156" s="62"/>
      <c r="V156" s="62"/>
      <c r="W156" s="62"/>
      <c r="X156" s="62"/>
      <c r="Y156" s="62"/>
      <c r="Z156" s="64"/>
      <c r="AA156" s="64"/>
      <c r="AB156" s="15">
        <f t="shared" si="44"/>
        <v>0</v>
      </c>
      <c r="AC156" s="71">
        <f t="shared" si="45"/>
        <v>0</v>
      </c>
      <c r="AD156" s="71">
        <f t="shared" si="46"/>
        <v>0</v>
      </c>
      <c r="AE156" t="str">
        <f t="shared" si="38"/>
        <v/>
      </c>
    </row>
    <row r="157" spans="1:31" ht="15.75" thickBot="1" x14ac:dyDescent="0.3">
      <c r="A157" s="225">
        <f t="shared" si="39"/>
        <v>153</v>
      </c>
      <c r="B157" s="18"/>
      <c r="C157" s="19"/>
      <c r="D157" s="20"/>
      <c r="E157" s="62">
        <v>0</v>
      </c>
      <c r="F157" s="255">
        <v>0.255</v>
      </c>
      <c r="G157" s="8">
        <f t="shared" si="40"/>
        <v>0</v>
      </c>
      <c r="H157" s="8">
        <f t="shared" si="41"/>
        <v>0</v>
      </c>
      <c r="I157" s="8">
        <f t="shared" si="42"/>
        <v>0</v>
      </c>
      <c r="J157" s="8">
        <f t="shared" si="35"/>
        <v>0</v>
      </c>
      <c r="K157" s="8">
        <f t="shared" si="36"/>
        <v>0</v>
      </c>
      <c r="L157" s="8">
        <f t="shared" si="37"/>
        <v>0</v>
      </c>
      <c r="M157" s="14">
        <f t="shared" si="43"/>
        <v>0</v>
      </c>
      <c r="N157" s="46"/>
      <c r="O157" s="228" t="str">
        <f>IF(AND(E157&gt;0,N157&gt;0),IF(E157&gt;0,VLOOKUP(N157,Tilinumerot!$D$3:$F$54,3,FALSE),"Ei tilinroa"),"-")</f>
        <v>-</v>
      </c>
      <c r="P157" s="62"/>
      <c r="Q157" s="62"/>
      <c r="R157" s="62"/>
      <c r="S157" s="62"/>
      <c r="T157" s="62"/>
      <c r="U157" s="62"/>
      <c r="V157" s="62"/>
      <c r="W157" s="62"/>
      <c r="X157" s="62"/>
      <c r="Y157" s="62"/>
      <c r="Z157" s="64"/>
      <c r="AA157" s="64"/>
      <c r="AB157" s="15">
        <f t="shared" si="44"/>
        <v>0</v>
      </c>
      <c r="AC157" s="71">
        <f t="shared" si="45"/>
        <v>0</v>
      </c>
      <c r="AD157" s="71">
        <f t="shared" si="46"/>
        <v>0</v>
      </c>
      <c r="AE157" t="str">
        <f t="shared" si="38"/>
        <v/>
      </c>
    </row>
    <row r="158" spans="1:31" ht="15.75" thickBot="1" x14ac:dyDescent="0.3">
      <c r="A158" s="225">
        <f t="shared" si="39"/>
        <v>154</v>
      </c>
      <c r="B158" s="18"/>
      <c r="C158" s="19"/>
      <c r="D158" s="20"/>
      <c r="E158" s="62">
        <v>0</v>
      </c>
      <c r="F158" s="255">
        <v>0.255</v>
      </c>
      <c r="G158" s="8">
        <f t="shared" si="40"/>
        <v>0</v>
      </c>
      <c r="H158" s="8">
        <f t="shared" si="41"/>
        <v>0</v>
      </c>
      <c r="I158" s="8">
        <f t="shared" si="42"/>
        <v>0</v>
      </c>
      <c r="J158" s="8">
        <f t="shared" si="35"/>
        <v>0</v>
      </c>
      <c r="K158" s="8">
        <f t="shared" si="36"/>
        <v>0</v>
      </c>
      <c r="L158" s="8">
        <f t="shared" si="37"/>
        <v>0</v>
      </c>
      <c r="M158" s="14">
        <f t="shared" si="43"/>
        <v>0</v>
      </c>
      <c r="N158" s="46"/>
      <c r="O158" s="228" t="str">
        <f>IF(AND(E158&gt;0,N158&gt;0),IF(E158&gt;0,VLOOKUP(N158,Tilinumerot!$D$3:$F$54,3,FALSE),"Ei tilinroa"),"-")</f>
        <v>-</v>
      </c>
      <c r="P158" s="62"/>
      <c r="Q158" s="62"/>
      <c r="R158" s="62"/>
      <c r="S158" s="62"/>
      <c r="T158" s="62"/>
      <c r="U158" s="62"/>
      <c r="V158" s="62"/>
      <c r="W158" s="62"/>
      <c r="X158" s="62"/>
      <c r="Y158" s="62"/>
      <c r="Z158" s="64"/>
      <c r="AA158" s="64"/>
      <c r="AB158" s="15">
        <f t="shared" si="44"/>
        <v>0</v>
      </c>
      <c r="AC158" s="71">
        <f t="shared" si="45"/>
        <v>0</v>
      </c>
      <c r="AD158" s="71">
        <f t="shared" si="46"/>
        <v>0</v>
      </c>
      <c r="AE158" t="str">
        <f t="shared" si="38"/>
        <v/>
      </c>
    </row>
    <row r="159" spans="1:31" ht="15.75" thickBot="1" x14ac:dyDescent="0.3">
      <c r="A159" s="225">
        <f t="shared" si="39"/>
        <v>155</v>
      </c>
      <c r="B159" s="18"/>
      <c r="C159" s="19"/>
      <c r="D159" s="20"/>
      <c r="E159" s="62">
        <v>0</v>
      </c>
      <c r="F159" s="255">
        <v>0.255</v>
      </c>
      <c r="G159" s="8">
        <f t="shared" si="40"/>
        <v>0</v>
      </c>
      <c r="H159" s="8">
        <f t="shared" si="41"/>
        <v>0</v>
      </c>
      <c r="I159" s="8">
        <f t="shared" si="42"/>
        <v>0</v>
      </c>
      <c r="J159" s="8">
        <f t="shared" si="35"/>
        <v>0</v>
      </c>
      <c r="K159" s="8">
        <f t="shared" si="36"/>
        <v>0</v>
      </c>
      <c r="L159" s="8">
        <f t="shared" si="37"/>
        <v>0</v>
      </c>
      <c r="M159" s="14">
        <f t="shared" si="43"/>
        <v>0</v>
      </c>
      <c r="N159" s="46"/>
      <c r="O159" s="228" t="str">
        <f>IF(AND(E159&gt;0,N159&gt;0),IF(E159&gt;0,VLOOKUP(N159,Tilinumerot!$D$3:$F$54,3,FALSE),"Ei tilinroa"),"-")</f>
        <v>-</v>
      </c>
      <c r="P159" s="62"/>
      <c r="Q159" s="62"/>
      <c r="R159" s="62"/>
      <c r="S159" s="62"/>
      <c r="T159" s="62"/>
      <c r="U159" s="62"/>
      <c r="V159" s="62"/>
      <c r="W159" s="62"/>
      <c r="X159" s="62"/>
      <c r="Y159" s="62"/>
      <c r="Z159" s="64"/>
      <c r="AA159" s="64"/>
      <c r="AB159" s="15">
        <f t="shared" si="44"/>
        <v>0</v>
      </c>
      <c r="AC159" s="71">
        <f t="shared" si="45"/>
        <v>0</v>
      </c>
      <c r="AD159" s="71">
        <f t="shared" si="46"/>
        <v>0</v>
      </c>
      <c r="AE159" t="str">
        <f t="shared" si="38"/>
        <v/>
      </c>
    </row>
    <row r="160" spans="1:31" ht="15.75" thickBot="1" x14ac:dyDescent="0.3">
      <c r="A160" s="225">
        <f t="shared" si="39"/>
        <v>156</v>
      </c>
      <c r="B160" s="18"/>
      <c r="C160" s="19"/>
      <c r="D160" s="20"/>
      <c r="E160" s="62">
        <v>0</v>
      </c>
      <c r="F160" s="255">
        <v>0.255</v>
      </c>
      <c r="G160" s="8">
        <f t="shared" si="40"/>
        <v>0</v>
      </c>
      <c r="H160" s="8">
        <f t="shared" si="41"/>
        <v>0</v>
      </c>
      <c r="I160" s="8">
        <f t="shared" si="42"/>
        <v>0</v>
      </c>
      <c r="J160" s="8">
        <f t="shared" si="35"/>
        <v>0</v>
      </c>
      <c r="K160" s="8">
        <f t="shared" si="36"/>
        <v>0</v>
      </c>
      <c r="L160" s="8">
        <f t="shared" si="37"/>
        <v>0</v>
      </c>
      <c r="M160" s="14">
        <f t="shared" si="43"/>
        <v>0</v>
      </c>
      <c r="N160" s="46"/>
      <c r="O160" s="228" t="str">
        <f>IF(AND(E160&gt;0,N160&gt;0),IF(E160&gt;0,VLOOKUP(N160,Tilinumerot!$D$3:$F$54,3,FALSE),"Ei tilinroa"),"-")</f>
        <v>-</v>
      </c>
      <c r="P160" s="62"/>
      <c r="Q160" s="62"/>
      <c r="R160" s="62"/>
      <c r="S160" s="62"/>
      <c r="T160" s="62"/>
      <c r="U160" s="62"/>
      <c r="V160" s="62"/>
      <c r="W160" s="62"/>
      <c r="X160" s="62"/>
      <c r="Y160" s="62"/>
      <c r="Z160" s="64"/>
      <c r="AA160" s="64"/>
      <c r="AB160" s="15">
        <f t="shared" si="44"/>
        <v>0</v>
      </c>
      <c r="AC160" s="71">
        <f t="shared" si="45"/>
        <v>0</v>
      </c>
      <c r="AD160" s="71">
        <f t="shared" si="46"/>
        <v>0</v>
      </c>
      <c r="AE160" t="str">
        <f t="shared" si="38"/>
        <v/>
      </c>
    </row>
    <row r="161" spans="1:31" ht="15.75" thickBot="1" x14ac:dyDescent="0.3">
      <c r="A161" s="225">
        <f t="shared" si="39"/>
        <v>157</v>
      </c>
      <c r="B161" s="18"/>
      <c r="C161" s="19"/>
      <c r="D161" s="20"/>
      <c r="E161" s="62">
        <v>0</v>
      </c>
      <c r="F161" s="255">
        <v>0.255</v>
      </c>
      <c r="G161" s="8">
        <f t="shared" si="40"/>
        <v>0</v>
      </c>
      <c r="H161" s="8">
        <f t="shared" si="41"/>
        <v>0</v>
      </c>
      <c r="I161" s="8">
        <f t="shared" si="42"/>
        <v>0</v>
      </c>
      <c r="J161" s="8">
        <f t="shared" si="35"/>
        <v>0</v>
      </c>
      <c r="K161" s="8">
        <f t="shared" si="36"/>
        <v>0</v>
      </c>
      <c r="L161" s="8">
        <f t="shared" si="37"/>
        <v>0</v>
      </c>
      <c r="M161" s="14">
        <f t="shared" si="43"/>
        <v>0</v>
      </c>
      <c r="N161" s="46"/>
      <c r="O161" s="228" t="str">
        <f>IF(AND(E161&gt;0,N161&gt;0),IF(E161&gt;0,VLOOKUP(N161,Tilinumerot!$D$3:$F$54,3,FALSE),"Ei tilinroa"),"-")</f>
        <v>-</v>
      </c>
      <c r="P161" s="62"/>
      <c r="Q161" s="62"/>
      <c r="R161" s="62"/>
      <c r="S161" s="62"/>
      <c r="T161" s="62"/>
      <c r="U161" s="62"/>
      <c r="V161" s="62"/>
      <c r="W161" s="62"/>
      <c r="X161" s="62"/>
      <c r="Y161" s="62"/>
      <c r="Z161" s="64"/>
      <c r="AA161" s="64"/>
      <c r="AB161" s="15">
        <f t="shared" si="44"/>
        <v>0</v>
      </c>
      <c r="AC161" s="71">
        <f t="shared" si="45"/>
        <v>0</v>
      </c>
      <c r="AD161" s="71">
        <f t="shared" si="46"/>
        <v>0</v>
      </c>
      <c r="AE161" t="str">
        <f t="shared" si="38"/>
        <v/>
      </c>
    </row>
    <row r="162" spans="1:31" ht="15.75" thickBot="1" x14ac:dyDescent="0.3">
      <c r="A162" s="225">
        <f t="shared" si="39"/>
        <v>158</v>
      </c>
      <c r="B162" s="18"/>
      <c r="C162" s="19"/>
      <c r="D162" s="20"/>
      <c r="E162" s="62">
        <v>0</v>
      </c>
      <c r="F162" s="255">
        <v>0.255</v>
      </c>
      <c r="G162" s="8">
        <f t="shared" si="40"/>
        <v>0</v>
      </c>
      <c r="H162" s="8">
        <f t="shared" si="41"/>
        <v>0</v>
      </c>
      <c r="I162" s="8">
        <f t="shared" si="42"/>
        <v>0</v>
      </c>
      <c r="J162" s="8">
        <f t="shared" si="35"/>
        <v>0</v>
      </c>
      <c r="K162" s="8">
        <f t="shared" si="36"/>
        <v>0</v>
      </c>
      <c r="L162" s="8">
        <f t="shared" si="37"/>
        <v>0</v>
      </c>
      <c r="M162" s="14">
        <f t="shared" si="43"/>
        <v>0</v>
      </c>
      <c r="N162" s="46"/>
      <c r="O162" s="228" t="str">
        <f>IF(AND(E162&gt;0,N162&gt;0),IF(E162&gt;0,VLOOKUP(N162,Tilinumerot!$D$3:$F$54,3,FALSE),"Ei tilinroa"),"-")</f>
        <v>-</v>
      </c>
      <c r="P162" s="62"/>
      <c r="Q162" s="62"/>
      <c r="R162" s="62"/>
      <c r="S162" s="62"/>
      <c r="T162" s="62"/>
      <c r="U162" s="62"/>
      <c r="V162" s="62"/>
      <c r="W162" s="62"/>
      <c r="X162" s="62"/>
      <c r="Y162" s="62"/>
      <c r="Z162" s="64"/>
      <c r="AA162" s="64"/>
      <c r="AB162" s="15">
        <f t="shared" si="44"/>
        <v>0</v>
      </c>
      <c r="AC162" s="71">
        <f t="shared" si="45"/>
        <v>0</v>
      </c>
      <c r="AD162" s="71">
        <f t="shared" si="46"/>
        <v>0</v>
      </c>
      <c r="AE162" t="str">
        <f t="shared" si="38"/>
        <v/>
      </c>
    </row>
    <row r="163" spans="1:31" ht="15.75" thickBot="1" x14ac:dyDescent="0.3">
      <c r="A163" s="225">
        <f t="shared" si="39"/>
        <v>159</v>
      </c>
      <c r="B163" s="18"/>
      <c r="C163" s="19"/>
      <c r="D163" s="20"/>
      <c r="E163" s="62">
        <v>0</v>
      </c>
      <c r="F163" s="255">
        <v>0.255</v>
      </c>
      <c r="G163" s="8">
        <f t="shared" si="40"/>
        <v>0</v>
      </c>
      <c r="H163" s="8">
        <f t="shared" si="41"/>
        <v>0</v>
      </c>
      <c r="I163" s="8">
        <f t="shared" si="42"/>
        <v>0</v>
      </c>
      <c r="J163" s="8">
        <f t="shared" si="35"/>
        <v>0</v>
      </c>
      <c r="K163" s="8">
        <f t="shared" si="36"/>
        <v>0</v>
      </c>
      <c r="L163" s="8">
        <f t="shared" si="37"/>
        <v>0</v>
      </c>
      <c r="M163" s="14">
        <f t="shared" si="43"/>
        <v>0</v>
      </c>
      <c r="N163" s="46"/>
      <c r="O163" s="228" t="str">
        <f>IF(AND(E163&gt;0,N163&gt;0),IF(E163&gt;0,VLOOKUP(N163,Tilinumerot!$D$3:$F$54,3,FALSE),"Ei tilinroa"),"-")</f>
        <v>-</v>
      </c>
      <c r="P163" s="62"/>
      <c r="Q163" s="62"/>
      <c r="R163" s="62"/>
      <c r="S163" s="62"/>
      <c r="T163" s="62"/>
      <c r="U163" s="62"/>
      <c r="V163" s="62"/>
      <c r="W163" s="62"/>
      <c r="X163" s="62"/>
      <c r="Y163" s="62"/>
      <c r="Z163" s="64"/>
      <c r="AA163" s="64"/>
      <c r="AB163" s="15">
        <f t="shared" si="44"/>
        <v>0</v>
      </c>
      <c r="AC163" s="71">
        <f t="shared" si="45"/>
        <v>0</v>
      </c>
      <c r="AD163" s="71">
        <f t="shared" si="46"/>
        <v>0</v>
      </c>
      <c r="AE163" t="str">
        <f t="shared" si="38"/>
        <v/>
      </c>
    </row>
    <row r="164" spans="1:31" ht="15.75" thickBot="1" x14ac:dyDescent="0.3">
      <c r="A164" s="225">
        <f t="shared" si="39"/>
        <v>160</v>
      </c>
      <c r="B164" s="18"/>
      <c r="C164" s="19"/>
      <c r="D164" s="20"/>
      <c r="E164" s="62">
        <v>0</v>
      </c>
      <c r="F164" s="255">
        <v>0.255</v>
      </c>
      <c r="G164" s="8">
        <f t="shared" si="40"/>
        <v>0</v>
      </c>
      <c r="H164" s="8">
        <f t="shared" si="41"/>
        <v>0</v>
      </c>
      <c r="I164" s="8">
        <f t="shared" si="42"/>
        <v>0</v>
      </c>
      <c r="J164" s="8">
        <f t="shared" si="35"/>
        <v>0</v>
      </c>
      <c r="K164" s="8">
        <f t="shared" si="36"/>
        <v>0</v>
      </c>
      <c r="L164" s="8">
        <f t="shared" si="37"/>
        <v>0</v>
      </c>
      <c r="M164" s="14">
        <f t="shared" si="43"/>
        <v>0</v>
      </c>
      <c r="N164" s="46"/>
      <c r="O164" s="228" t="str">
        <f>IF(AND(E164&gt;0,N164&gt;0),IF(E164&gt;0,VLOOKUP(N164,Tilinumerot!$D$3:$F$54,3,FALSE),"Ei tilinroa"),"-")</f>
        <v>-</v>
      </c>
      <c r="P164" s="62"/>
      <c r="Q164" s="62"/>
      <c r="R164" s="62"/>
      <c r="S164" s="62"/>
      <c r="T164" s="62"/>
      <c r="U164" s="62"/>
      <c r="V164" s="62"/>
      <c r="W164" s="62"/>
      <c r="X164" s="62"/>
      <c r="Y164" s="62"/>
      <c r="Z164" s="64"/>
      <c r="AA164" s="64"/>
      <c r="AB164" s="15">
        <f t="shared" si="44"/>
        <v>0</v>
      </c>
      <c r="AC164" s="71">
        <f t="shared" si="45"/>
        <v>0</v>
      </c>
      <c r="AD164" s="71">
        <f t="shared" si="46"/>
        <v>0</v>
      </c>
      <c r="AE164" t="str">
        <f t="shared" si="38"/>
        <v/>
      </c>
    </row>
    <row r="165" spans="1:31" ht="15.75" thickBot="1" x14ac:dyDescent="0.3">
      <c r="A165" s="225">
        <f t="shared" si="39"/>
        <v>161</v>
      </c>
      <c r="B165" s="18"/>
      <c r="C165" s="19"/>
      <c r="D165" s="20"/>
      <c r="E165" s="62">
        <v>0</v>
      </c>
      <c r="F165" s="255">
        <v>0.255</v>
      </c>
      <c r="G165" s="8">
        <f t="shared" si="40"/>
        <v>0</v>
      </c>
      <c r="H165" s="8">
        <f t="shared" si="41"/>
        <v>0</v>
      </c>
      <c r="I165" s="8">
        <f t="shared" si="42"/>
        <v>0</v>
      </c>
      <c r="J165" s="8">
        <f t="shared" si="35"/>
        <v>0</v>
      </c>
      <c r="K165" s="8">
        <f t="shared" si="36"/>
        <v>0</v>
      </c>
      <c r="L165" s="8">
        <f t="shared" si="37"/>
        <v>0</v>
      </c>
      <c r="M165" s="14">
        <f t="shared" si="43"/>
        <v>0</v>
      </c>
      <c r="N165" s="46"/>
      <c r="O165" s="228" t="str">
        <f>IF(AND(E165&gt;0,N165&gt;0),IF(E165&gt;0,VLOOKUP(N165,Tilinumerot!$D$3:$F$54,3,FALSE),"Ei tilinroa"),"-")</f>
        <v>-</v>
      </c>
      <c r="P165" s="62"/>
      <c r="Q165" s="62"/>
      <c r="R165" s="62"/>
      <c r="S165" s="62"/>
      <c r="T165" s="62"/>
      <c r="U165" s="62"/>
      <c r="V165" s="62"/>
      <c r="W165" s="62"/>
      <c r="X165" s="62"/>
      <c r="Y165" s="62"/>
      <c r="Z165" s="64"/>
      <c r="AA165" s="64"/>
      <c r="AB165" s="15">
        <f t="shared" si="44"/>
        <v>0</v>
      </c>
      <c r="AC165" s="71">
        <f t="shared" si="45"/>
        <v>0</v>
      </c>
      <c r="AD165" s="71">
        <f t="shared" si="46"/>
        <v>0</v>
      </c>
      <c r="AE165" t="str">
        <f t="shared" si="38"/>
        <v/>
      </c>
    </row>
    <row r="166" spans="1:31" ht="15.75" thickBot="1" x14ac:dyDescent="0.3">
      <c r="A166" s="225">
        <f t="shared" si="39"/>
        <v>162</v>
      </c>
      <c r="B166" s="18"/>
      <c r="C166" s="19"/>
      <c r="D166" s="20"/>
      <c r="E166" s="62">
        <v>0</v>
      </c>
      <c r="F166" s="255">
        <v>0.255</v>
      </c>
      <c r="G166" s="8">
        <f t="shared" si="40"/>
        <v>0</v>
      </c>
      <c r="H166" s="8">
        <f t="shared" si="41"/>
        <v>0</v>
      </c>
      <c r="I166" s="8">
        <f t="shared" si="42"/>
        <v>0</v>
      </c>
      <c r="J166" s="8">
        <f t="shared" si="35"/>
        <v>0</v>
      </c>
      <c r="K166" s="8">
        <f t="shared" si="36"/>
        <v>0</v>
      </c>
      <c r="L166" s="8">
        <f t="shared" si="37"/>
        <v>0</v>
      </c>
      <c r="M166" s="14">
        <f t="shared" si="43"/>
        <v>0</v>
      </c>
      <c r="N166" s="46"/>
      <c r="O166" s="228" t="str">
        <f>IF(AND(E166&gt;0,N166&gt;0),IF(E166&gt;0,VLOOKUP(N166,Tilinumerot!$D$3:$F$54,3,FALSE),"Ei tilinroa"),"-")</f>
        <v>-</v>
      </c>
      <c r="P166" s="62"/>
      <c r="Q166" s="62"/>
      <c r="R166" s="62"/>
      <c r="S166" s="62"/>
      <c r="T166" s="62"/>
      <c r="U166" s="62"/>
      <c r="V166" s="62"/>
      <c r="W166" s="62"/>
      <c r="X166" s="62"/>
      <c r="Y166" s="62"/>
      <c r="Z166" s="64"/>
      <c r="AA166" s="64"/>
      <c r="AB166" s="15">
        <f t="shared" si="44"/>
        <v>0</v>
      </c>
      <c r="AC166" s="71">
        <f t="shared" si="45"/>
        <v>0</v>
      </c>
      <c r="AD166" s="71">
        <f t="shared" si="46"/>
        <v>0</v>
      </c>
      <c r="AE166" t="str">
        <f t="shared" si="38"/>
        <v/>
      </c>
    </row>
    <row r="167" spans="1:31" ht="15.75" thickBot="1" x14ac:dyDescent="0.3">
      <c r="A167" s="225">
        <f t="shared" si="39"/>
        <v>163</v>
      </c>
      <c r="B167" s="18"/>
      <c r="C167" s="19"/>
      <c r="D167" s="20"/>
      <c r="E167" s="62">
        <v>0</v>
      </c>
      <c r="F167" s="255">
        <v>0.255</v>
      </c>
      <c r="G167" s="8">
        <f t="shared" si="40"/>
        <v>0</v>
      </c>
      <c r="H167" s="8">
        <f t="shared" si="41"/>
        <v>0</v>
      </c>
      <c r="I167" s="8">
        <f t="shared" si="42"/>
        <v>0</v>
      </c>
      <c r="J167" s="8">
        <f t="shared" si="35"/>
        <v>0</v>
      </c>
      <c r="K167" s="8">
        <f t="shared" si="36"/>
        <v>0</v>
      </c>
      <c r="L167" s="8">
        <f t="shared" si="37"/>
        <v>0</v>
      </c>
      <c r="M167" s="14">
        <f t="shared" si="43"/>
        <v>0</v>
      </c>
      <c r="N167" s="46"/>
      <c r="O167" s="228" t="str">
        <f>IF(AND(E167&gt;0,N167&gt;0),IF(E167&gt;0,VLOOKUP(N167,Tilinumerot!$D$3:$F$54,3,FALSE),"Ei tilinroa"),"-")</f>
        <v>-</v>
      </c>
      <c r="P167" s="62"/>
      <c r="Q167" s="62"/>
      <c r="R167" s="62"/>
      <c r="S167" s="62"/>
      <c r="T167" s="62"/>
      <c r="U167" s="62"/>
      <c r="V167" s="62"/>
      <c r="W167" s="62"/>
      <c r="X167" s="62"/>
      <c r="Y167" s="62"/>
      <c r="Z167" s="64"/>
      <c r="AA167" s="64"/>
      <c r="AB167" s="15">
        <f t="shared" si="44"/>
        <v>0</v>
      </c>
      <c r="AC167" s="71">
        <f t="shared" si="45"/>
        <v>0</v>
      </c>
      <c r="AD167" s="71">
        <f t="shared" si="46"/>
        <v>0</v>
      </c>
      <c r="AE167" t="str">
        <f t="shared" si="38"/>
        <v/>
      </c>
    </row>
    <row r="168" spans="1:31" ht="15.75" thickBot="1" x14ac:dyDescent="0.3">
      <c r="A168" s="225">
        <f t="shared" si="39"/>
        <v>164</v>
      </c>
      <c r="B168" s="18"/>
      <c r="C168" s="19"/>
      <c r="D168" s="20"/>
      <c r="E168" s="62">
        <v>0</v>
      </c>
      <c r="F168" s="255">
        <v>0.255</v>
      </c>
      <c r="G168" s="8">
        <f t="shared" si="40"/>
        <v>0</v>
      </c>
      <c r="H168" s="8">
        <f t="shared" si="41"/>
        <v>0</v>
      </c>
      <c r="I168" s="8">
        <f t="shared" si="42"/>
        <v>0</v>
      </c>
      <c r="J168" s="8">
        <f t="shared" si="35"/>
        <v>0</v>
      </c>
      <c r="K168" s="8">
        <f t="shared" si="36"/>
        <v>0</v>
      </c>
      <c r="L168" s="8">
        <f t="shared" si="37"/>
        <v>0</v>
      </c>
      <c r="M168" s="14">
        <f t="shared" si="43"/>
        <v>0</v>
      </c>
      <c r="N168" s="46"/>
      <c r="O168" s="228" t="str">
        <f>IF(AND(E168&gt;0,N168&gt;0),IF(E168&gt;0,VLOOKUP(N168,Tilinumerot!$D$3:$F$54,3,FALSE),"Ei tilinroa"),"-")</f>
        <v>-</v>
      </c>
      <c r="P168" s="62"/>
      <c r="Q168" s="62"/>
      <c r="R168" s="62"/>
      <c r="S168" s="62"/>
      <c r="T168" s="62"/>
      <c r="U168" s="62"/>
      <c r="V168" s="62"/>
      <c r="W168" s="62"/>
      <c r="X168" s="62"/>
      <c r="Y168" s="62"/>
      <c r="Z168" s="64"/>
      <c r="AA168" s="64"/>
      <c r="AB168" s="15">
        <f t="shared" si="44"/>
        <v>0</v>
      </c>
      <c r="AC168" s="71">
        <f t="shared" si="45"/>
        <v>0</v>
      </c>
      <c r="AD168" s="71">
        <f t="shared" si="46"/>
        <v>0</v>
      </c>
      <c r="AE168" t="str">
        <f t="shared" si="38"/>
        <v/>
      </c>
    </row>
    <row r="169" spans="1:31" ht="15.75" thickBot="1" x14ac:dyDescent="0.3">
      <c r="A169" s="225">
        <f t="shared" si="39"/>
        <v>165</v>
      </c>
      <c r="B169" s="18"/>
      <c r="C169" s="19"/>
      <c r="D169" s="20"/>
      <c r="E169" s="62">
        <v>0</v>
      </c>
      <c r="F169" s="255">
        <v>0.255</v>
      </c>
      <c r="G169" s="8">
        <f t="shared" si="40"/>
        <v>0</v>
      </c>
      <c r="H169" s="8">
        <f t="shared" si="41"/>
        <v>0</v>
      </c>
      <c r="I169" s="8">
        <f t="shared" si="42"/>
        <v>0</v>
      </c>
      <c r="J169" s="8">
        <f t="shared" si="35"/>
        <v>0</v>
      </c>
      <c r="K169" s="8">
        <f t="shared" si="36"/>
        <v>0</v>
      </c>
      <c r="L169" s="8">
        <f t="shared" si="37"/>
        <v>0</v>
      </c>
      <c r="M169" s="14">
        <f t="shared" si="43"/>
        <v>0</v>
      </c>
      <c r="N169" s="46"/>
      <c r="O169" s="228" t="str">
        <f>IF(AND(E169&gt;0,N169&gt;0),IF(E169&gt;0,VLOOKUP(N169,Tilinumerot!$D$3:$F$54,3,FALSE),"Ei tilinroa"),"-")</f>
        <v>-</v>
      </c>
      <c r="P169" s="62"/>
      <c r="Q169" s="62"/>
      <c r="R169" s="62"/>
      <c r="S169" s="62"/>
      <c r="T169" s="62"/>
      <c r="U169" s="62"/>
      <c r="V169" s="62"/>
      <c r="W169" s="62"/>
      <c r="X169" s="62"/>
      <c r="Y169" s="62"/>
      <c r="Z169" s="64"/>
      <c r="AA169" s="64"/>
      <c r="AB169" s="15">
        <f t="shared" si="44"/>
        <v>0</v>
      </c>
      <c r="AC169" s="71">
        <f t="shared" si="45"/>
        <v>0</v>
      </c>
      <c r="AD169" s="71">
        <f t="shared" si="46"/>
        <v>0</v>
      </c>
      <c r="AE169" t="str">
        <f t="shared" si="38"/>
        <v/>
      </c>
    </row>
    <row r="170" spans="1:31" ht="15.75" thickBot="1" x14ac:dyDescent="0.3">
      <c r="A170" s="225">
        <f t="shared" si="39"/>
        <v>166</v>
      </c>
      <c r="B170" s="18"/>
      <c r="C170" s="19"/>
      <c r="D170" s="20"/>
      <c r="E170" s="62">
        <v>0</v>
      </c>
      <c r="F170" s="255">
        <v>0.255</v>
      </c>
      <c r="G170" s="8">
        <f t="shared" si="40"/>
        <v>0</v>
      </c>
      <c r="H170" s="8">
        <f t="shared" si="41"/>
        <v>0</v>
      </c>
      <c r="I170" s="8">
        <f t="shared" si="42"/>
        <v>0</v>
      </c>
      <c r="J170" s="8">
        <f t="shared" si="35"/>
        <v>0</v>
      </c>
      <c r="K170" s="8">
        <f t="shared" si="36"/>
        <v>0</v>
      </c>
      <c r="L170" s="8">
        <f t="shared" si="37"/>
        <v>0</v>
      </c>
      <c r="M170" s="14">
        <f t="shared" si="43"/>
        <v>0</v>
      </c>
      <c r="N170" s="46"/>
      <c r="O170" s="228" t="str">
        <f>IF(AND(E170&gt;0,N170&gt;0),IF(E170&gt;0,VLOOKUP(N170,Tilinumerot!$D$3:$F$54,3,FALSE),"Ei tilinroa"),"-")</f>
        <v>-</v>
      </c>
      <c r="P170" s="62"/>
      <c r="Q170" s="62"/>
      <c r="R170" s="62"/>
      <c r="S170" s="62"/>
      <c r="T170" s="62"/>
      <c r="U170" s="62"/>
      <c r="V170" s="62"/>
      <c r="W170" s="62"/>
      <c r="X170" s="62"/>
      <c r="Y170" s="62"/>
      <c r="Z170" s="64"/>
      <c r="AA170" s="64"/>
      <c r="AB170" s="15">
        <f t="shared" si="44"/>
        <v>0</v>
      </c>
      <c r="AC170" s="71">
        <f t="shared" si="45"/>
        <v>0</v>
      </c>
      <c r="AD170" s="71">
        <f t="shared" si="46"/>
        <v>0</v>
      </c>
      <c r="AE170" t="str">
        <f t="shared" si="38"/>
        <v/>
      </c>
    </row>
    <row r="171" spans="1:31" ht="15.75" thickBot="1" x14ac:dyDescent="0.3">
      <c r="A171" s="225">
        <f t="shared" si="39"/>
        <v>167</v>
      </c>
      <c r="B171" s="18"/>
      <c r="C171" s="19"/>
      <c r="D171" s="20"/>
      <c r="E171" s="62">
        <v>0</v>
      </c>
      <c r="F171" s="255">
        <v>0.255</v>
      </c>
      <c r="G171" s="8">
        <f t="shared" si="40"/>
        <v>0</v>
      </c>
      <c r="H171" s="8">
        <f t="shared" si="41"/>
        <v>0</v>
      </c>
      <c r="I171" s="8">
        <f t="shared" si="42"/>
        <v>0</v>
      </c>
      <c r="J171" s="8">
        <f t="shared" si="35"/>
        <v>0</v>
      </c>
      <c r="K171" s="8">
        <f t="shared" si="36"/>
        <v>0</v>
      </c>
      <c r="L171" s="8">
        <f t="shared" si="37"/>
        <v>0</v>
      </c>
      <c r="M171" s="14">
        <f t="shared" si="43"/>
        <v>0</v>
      </c>
      <c r="N171" s="46"/>
      <c r="O171" s="228" t="str">
        <f>IF(AND(E171&gt;0,N171&gt;0),IF(E171&gt;0,VLOOKUP(N171,Tilinumerot!$D$3:$F$54,3,FALSE),"Ei tilinroa"),"-")</f>
        <v>-</v>
      </c>
      <c r="P171" s="62"/>
      <c r="Q171" s="62"/>
      <c r="R171" s="62"/>
      <c r="S171" s="62"/>
      <c r="T171" s="62"/>
      <c r="U171" s="62"/>
      <c r="V171" s="62"/>
      <c r="W171" s="62"/>
      <c r="X171" s="62"/>
      <c r="Y171" s="62"/>
      <c r="Z171" s="64"/>
      <c r="AA171" s="64"/>
      <c r="AB171" s="15">
        <f t="shared" si="44"/>
        <v>0</v>
      </c>
      <c r="AC171" s="71">
        <f t="shared" si="45"/>
        <v>0</v>
      </c>
      <c r="AD171" s="71">
        <f t="shared" si="46"/>
        <v>0</v>
      </c>
      <c r="AE171" t="str">
        <f t="shared" si="38"/>
        <v/>
      </c>
    </row>
    <row r="172" spans="1:31" ht="15.75" thickBot="1" x14ac:dyDescent="0.3">
      <c r="A172" s="225">
        <f t="shared" si="39"/>
        <v>168</v>
      </c>
      <c r="B172" s="18"/>
      <c r="C172" s="19"/>
      <c r="D172" s="20"/>
      <c r="E172" s="62">
        <v>0</v>
      </c>
      <c r="F172" s="255">
        <v>0.255</v>
      </c>
      <c r="G172" s="8">
        <f t="shared" si="40"/>
        <v>0</v>
      </c>
      <c r="H172" s="8">
        <f t="shared" si="41"/>
        <v>0</v>
      </c>
      <c r="I172" s="8">
        <f t="shared" si="42"/>
        <v>0</v>
      </c>
      <c r="J172" s="8">
        <f t="shared" si="35"/>
        <v>0</v>
      </c>
      <c r="K172" s="8">
        <f t="shared" si="36"/>
        <v>0</v>
      </c>
      <c r="L172" s="8">
        <f t="shared" si="37"/>
        <v>0</v>
      </c>
      <c r="M172" s="14">
        <f t="shared" si="43"/>
        <v>0</v>
      </c>
      <c r="N172" s="46"/>
      <c r="O172" s="228" t="str">
        <f>IF(AND(E172&gt;0,N172&gt;0),IF(E172&gt;0,VLOOKUP(N172,Tilinumerot!$D$3:$F$54,3,FALSE),"Ei tilinroa"),"-")</f>
        <v>-</v>
      </c>
      <c r="P172" s="62"/>
      <c r="Q172" s="62"/>
      <c r="R172" s="62"/>
      <c r="S172" s="62"/>
      <c r="T172" s="62"/>
      <c r="U172" s="62"/>
      <c r="V172" s="62"/>
      <c r="W172" s="62"/>
      <c r="X172" s="62"/>
      <c r="Y172" s="62"/>
      <c r="Z172" s="64"/>
      <c r="AA172" s="64"/>
      <c r="AB172" s="15">
        <f t="shared" si="44"/>
        <v>0</v>
      </c>
      <c r="AC172" s="71">
        <f t="shared" si="45"/>
        <v>0</v>
      </c>
      <c r="AD172" s="71">
        <f t="shared" si="46"/>
        <v>0</v>
      </c>
      <c r="AE172" t="str">
        <f t="shared" si="38"/>
        <v/>
      </c>
    </row>
    <row r="173" spans="1:31" ht="15.75" thickBot="1" x14ac:dyDescent="0.3">
      <c r="A173" s="225">
        <f t="shared" si="39"/>
        <v>169</v>
      </c>
      <c r="B173" s="18"/>
      <c r="C173" s="19"/>
      <c r="D173" s="20"/>
      <c r="E173" s="62">
        <v>0</v>
      </c>
      <c r="F173" s="255">
        <v>0.255</v>
      </c>
      <c r="G173" s="8">
        <f t="shared" si="40"/>
        <v>0</v>
      </c>
      <c r="H173" s="8">
        <f t="shared" si="41"/>
        <v>0</v>
      </c>
      <c r="I173" s="8">
        <f t="shared" si="42"/>
        <v>0</v>
      </c>
      <c r="J173" s="8">
        <f t="shared" si="35"/>
        <v>0</v>
      </c>
      <c r="K173" s="8">
        <f t="shared" si="36"/>
        <v>0</v>
      </c>
      <c r="L173" s="8">
        <f t="shared" si="37"/>
        <v>0</v>
      </c>
      <c r="M173" s="14">
        <f t="shared" si="43"/>
        <v>0</v>
      </c>
      <c r="N173" s="46"/>
      <c r="O173" s="228" t="str">
        <f>IF(AND(E173&gt;0,N173&gt;0),IF(E173&gt;0,VLOOKUP(N173,Tilinumerot!$D$3:$F$54,3,FALSE),"Ei tilinroa"),"-")</f>
        <v>-</v>
      </c>
      <c r="P173" s="62"/>
      <c r="Q173" s="62"/>
      <c r="R173" s="62"/>
      <c r="S173" s="62"/>
      <c r="T173" s="62"/>
      <c r="U173" s="62"/>
      <c r="V173" s="62"/>
      <c r="W173" s="62"/>
      <c r="X173" s="62"/>
      <c r="Y173" s="62"/>
      <c r="Z173" s="64"/>
      <c r="AA173" s="64"/>
      <c r="AB173" s="15">
        <f t="shared" si="44"/>
        <v>0</v>
      </c>
      <c r="AC173" s="71">
        <f t="shared" si="45"/>
        <v>0</v>
      </c>
      <c r="AD173" s="71">
        <f t="shared" si="46"/>
        <v>0</v>
      </c>
      <c r="AE173" t="str">
        <f t="shared" si="38"/>
        <v/>
      </c>
    </row>
    <row r="174" spans="1:31" ht="15.75" thickBot="1" x14ac:dyDescent="0.3">
      <c r="A174" s="225">
        <f t="shared" si="39"/>
        <v>170</v>
      </c>
      <c r="B174" s="18"/>
      <c r="C174" s="19"/>
      <c r="D174" s="20"/>
      <c r="E174" s="62">
        <v>0</v>
      </c>
      <c r="F174" s="255">
        <v>0.255</v>
      </c>
      <c r="G174" s="8">
        <f t="shared" si="40"/>
        <v>0</v>
      </c>
      <c r="H174" s="8">
        <f t="shared" si="41"/>
        <v>0</v>
      </c>
      <c r="I174" s="8">
        <f t="shared" si="42"/>
        <v>0</v>
      </c>
      <c r="J174" s="8">
        <f t="shared" si="35"/>
        <v>0</v>
      </c>
      <c r="K174" s="8">
        <f t="shared" si="36"/>
        <v>0</v>
      </c>
      <c r="L174" s="8">
        <f t="shared" si="37"/>
        <v>0</v>
      </c>
      <c r="M174" s="14">
        <f t="shared" si="43"/>
        <v>0</v>
      </c>
      <c r="N174" s="46"/>
      <c r="O174" s="228" t="str">
        <f>IF(AND(E174&gt;0,N174&gt;0),IF(E174&gt;0,VLOOKUP(N174,Tilinumerot!$D$3:$F$54,3,FALSE),"Ei tilinroa"),"-")</f>
        <v>-</v>
      </c>
      <c r="P174" s="62"/>
      <c r="Q174" s="62"/>
      <c r="R174" s="62"/>
      <c r="S174" s="62"/>
      <c r="T174" s="62"/>
      <c r="U174" s="62"/>
      <c r="V174" s="62"/>
      <c r="W174" s="62"/>
      <c r="X174" s="62"/>
      <c r="Y174" s="62"/>
      <c r="Z174" s="64"/>
      <c r="AA174" s="64"/>
      <c r="AB174" s="15">
        <f t="shared" si="44"/>
        <v>0</v>
      </c>
      <c r="AC174" s="71">
        <f t="shared" si="45"/>
        <v>0</v>
      </c>
      <c r="AD174" s="71">
        <f t="shared" si="46"/>
        <v>0</v>
      </c>
      <c r="AE174" t="str">
        <f t="shared" si="38"/>
        <v/>
      </c>
    </row>
    <row r="175" spans="1:31" ht="15.75" thickBot="1" x14ac:dyDescent="0.3">
      <c r="A175" s="225">
        <f t="shared" si="39"/>
        <v>171</v>
      </c>
      <c r="B175" s="18"/>
      <c r="C175" s="19"/>
      <c r="D175" s="20"/>
      <c r="E175" s="62">
        <v>0</v>
      </c>
      <c r="F175" s="255">
        <v>0.255</v>
      </c>
      <c r="G175" s="8">
        <f t="shared" si="40"/>
        <v>0</v>
      </c>
      <c r="H175" s="8">
        <f t="shared" si="41"/>
        <v>0</v>
      </c>
      <c r="I175" s="8">
        <f t="shared" si="42"/>
        <v>0</v>
      </c>
      <c r="J175" s="8">
        <f t="shared" si="35"/>
        <v>0</v>
      </c>
      <c r="K175" s="8">
        <f t="shared" si="36"/>
        <v>0</v>
      </c>
      <c r="L175" s="8">
        <f t="shared" si="37"/>
        <v>0</v>
      </c>
      <c r="M175" s="14">
        <f t="shared" si="43"/>
        <v>0</v>
      </c>
      <c r="N175" s="46"/>
      <c r="O175" s="228" t="str">
        <f>IF(AND(E175&gt;0,N175&gt;0),IF(E175&gt;0,VLOOKUP(N175,Tilinumerot!$D$3:$F$54,3,FALSE),"Ei tilinroa"),"-")</f>
        <v>-</v>
      </c>
      <c r="P175" s="62"/>
      <c r="Q175" s="62"/>
      <c r="R175" s="62"/>
      <c r="S175" s="62"/>
      <c r="T175" s="62"/>
      <c r="U175" s="62"/>
      <c r="V175" s="62"/>
      <c r="W175" s="62"/>
      <c r="X175" s="62"/>
      <c r="Y175" s="62"/>
      <c r="Z175" s="64"/>
      <c r="AA175" s="64"/>
      <c r="AB175" s="15">
        <f t="shared" si="44"/>
        <v>0</v>
      </c>
      <c r="AC175" s="71">
        <f t="shared" si="45"/>
        <v>0</v>
      </c>
      <c r="AD175" s="71">
        <f t="shared" si="46"/>
        <v>0</v>
      </c>
      <c r="AE175" t="str">
        <f t="shared" si="38"/>
        <v/>
      </c>
    </row>
    <row r="176" spans="1:31" ht="15.75" thickBot="1" x14ac:dyDescent="0.3">
      <c r="A176" s="225">
        <f t="shared" si="39"/>
        <v>172</v>
      </c>
      <c r="B176" s="18"/>
      <c r="C176" s="19"/>
      <c r="D176" s="20"/>
      <c r="E176" s="62">
        <v>0</v>
      </c>
      <c r="F176" s="255">
        <v>0.255</v>
      </c>
      <c r="G176" s="8">
        <f t="shared" si="40"/>
        <v>0</v>
      </c>
      <c r="H176" s="8">
        <f t="shared" si="41"/>
        <v>0</v>
      </c>
      <c r="I176" s="8">
        <f t="shared" si="42"/>
        <v>0</v>
      </c>
      <c r="J176" s="8">
        <f t="shared" si="35"/>
        <v>0</v>
      </c>
      <c r="K176" s="8">
        <f t="shared" si="36"/>
        <v>0</v>
      </c>
      <c r="L176" s="8">
        <f t="shared" si="37"/>
        <v>0</v>
      </c>
      <c r="M176" s="14">
        <f t="shared" si="43"/>
        <v>0</v>
      </c>
      <c r="N176" s="46"/>
      <c r="O176" s="228" t="str">
        <f>IF(AND(E176&gt;0,N176&gt;0),IF(E176&gt;0,VLOOKUP(N176,Tilinumerot!$D$3:$F$54,3,FALSE),"Ei tilinroa"),"-")</f>
        <v>-</v>
      </c>
      <c r="P176" s="62"/>
      <c r="Q176" s="62"/>
      <c r="R176" s="62"/>
      <c r="S176" s="62"/>
      <c r="T176" s="62"/>
      <c r="U176" s="62"/>
      <c r="V176" s="62"/>
      <c r="W176" s="62"/>
      <c r="X176" s="62"/>
      <c r="Y176" s="62"/>
      <c r="Z176" s="64"/>
      <c r="AA176" s="64"/>
      <c r="AB176" s="15">
        <f t="shared" si="44"/>
        <v>0</v>
      </c>
      <c r="AC176" s="71">
        <f t="shared" si="45"/>
        <v>0</v>
      </c>
      <c r="AD176" s="71">
        <f t="shared" si="46"/>
        <v>0</v>
      </c>
      <c r="AE176" t="str">
        <f t="shared" si="38"/>
        <v/>
      </c>
    </row>
    <row r="177" spans="1:31" ht="15.75" thickBot="1" x14ac:dyDescent="0.3">
      <c r="A177" s="225">
        <f t="shared" si="39"/>
        <v>173</v>
      </c>
      <c r="B177" s="18"/>
      <c r="C177" s="19"/>
      <c r="D177" s="20"/>
      <c r="E177" s="62">
        <v>0</v>
      </c>
      <c r="F177" s="255">
        <v>0.255</v>
      </c>
      <c r="G177" s="8">
        <f t="shared" si="40"/>
        <v>0</v>
      </c>
      <c r="H177" s="8">
        <f t="shared" si="41"/>
        <v>0</v>
      </c>
      <c r="I177" s="8">
        <f t="shared" si="42"/>
        <v>0</v>
      </c>
      <c r="J177" s="8">
        <f t="shared" si="35"/>
        <v>0</v>
      </c>
      <c r="K177" s="8">
        <f t="shared" si="36"/>
        <v>0</v>
      </c>
      <c r="L177" s="8">
        <f t="shared" si="37"/>
        <v>0</v>
      </c>
      <c r="M177" s="14">
        <f t="shared" si="43"/>
        <v>0</v>
      </c>
      <c r="N177" s="46"/>
      <c r="O177" s="228" t="str">
        <f>IF(AND(E177&gt;0,N177&gt;0),IF(E177&gt;0,VLOOKUP(N177,Tilinumerot!$D$3:$F$54,3,FALSE),"Ei tilinroa"),"-")</f>
        <v>-</v>
      </c>
      <c r="P177" s="62"/>
      <c r="Q177" s="62"/>
      <c r="R177" s="62"/>
      <c r="S177" s="62"/>
      <c r="T177" s="62"/>
      <c r="U177" s="62"/>
      <c r="V177" s="62"/>
      <c r="W177" s="62"/>
      <c r="X177" s="62"/>
      <c r="Y177" s="62"/>
      <c r="Z177" s="64"/>
      <c r="AA177" s="64"/>
      <c r="AB177" s="15">
        <f t="shared" si="44"/>
        <v>0</v>
      </c>
      <c r="AC177" s="71">
        <f t="shared" si="45"/>
        <v>0</v>
      </c>
      <c r="AD177" s="71">
        <f t="shared" si="46"/>
        <v>0</v>
      </c>
      <c r="AE177" t="str">
        <f t="shared" si="38"/>
        <v/>
      </c>
    </row>
    <row r="178" spans="1:31" ht="15.75" thickBot="1" x14ac:dyDescent="0.3">
      <c r="A178" s="225">
        <f t="shared" si="39"/>
        <v>174</v>
      </c>
      <c r="B178" s="18"/>
      <c r="C178" s="19"/>
      <c r="D178" s="20"/>
      <c r="E178" s="62">
        <v>0</v>
      </c>
      <c r="F178" s="255">
        <v>0.255</v>
      </c>
      <c r="G178" s="8">
        <f t="shared" si="40"/>
        <v>0</v>
      </c>
      <c r="H178" s="8">
        <f t="shared" si="41"/>
        <v>0</v>
      </c>
      <c r="I178" s="8">
        <f t="shared" si="42"/>
        <v>0</v>
      </c>
      <c r="J178" s="8">
        <f t="shared" si="35"/>
        <v>0</v>
      </c>
      <c r="K178" s="8">
        <f t="shared" si="36"/>
        <v>0</v>
      </c>
      <c r="L178" s="8">
        <f t="shared" si="37"/>
        <v>0</v>
      </c>
      <c r="M178" s="14">
        <f t="shared" si="43"/>
        <v>0</v>
      </c>
      <c r="N178" s="46"/>
      <c r="O178" s="228" t="str">
        <f>IF(AND(E178&gt;0,N178&gt;0),IF(E178&gt;0,VLOOKUP(N178,Tilinumerot!$D$3:$F$54,3,FALSE),"Ei tilinroa"),"-")</f>
        <v>-</v>
      </c>
      <c r="P178" s="62"/>
      <c r="Q178" s="62"/>
      <c r="R178" s="62"/>
      <c r="S178" s="62"/>
      <c r="T178" s="62"/>
      <c r="U178" s="62"/>
      <c r="V178" s="62"/>
      <c r="W178" s="62"/>
      <c r="X178" s="62"/>
      <c r="Y178" s="62"/>
      <c r="Z178" s="64"/>
      <c r="AA178" s="64"/>
      <c r="AB178" s="15">
        <f t="shared" si="44"/>
        <v>0</v>
      </c>
      <c r="AC178" s="71">
        <f t="shared" si="45"/>
        <v>0</v>
      </c>
      <c r="AD178" s="71">
        <f t="shared" si="46"/>
        <v>0</v>
      </c>
      <c r="AE178" t="str">
        <f t="shared" si="38"/>
        <v/>
      </c>
    </row>
    <row r="179" spans="1:31" ht="15.75" thickBot="1" x14ac:dyDescent="0.3">
      <c r="A179" s="225">
        <f t="shared" si="39"/>
        <v>175</v>
      </c>
      <c r="B179" s="18"/>
      <c r="C179" s="19"/>
      <c r="D179" s="20"/>
      <c r="E179" s="62">
        <v>0</v>
      </c>
      <c r="F179" s="255">
        <v>0.255</v>
      </c>
      <c r="G179" s="8">
        <f t="shared" si="40"/>
        <v>0</v>
      </c>
      <c r="H179" s="8">
        <f t="shared" si="41"/>
        <v>0</v>
      </c>
      <c r="I179" s="8">
        <f t="shared" si="42"/>
        <v>0</v>
      </c>
      <c r="J179" s="8">
        <f t="shared" si="35"/>
        <v>0</v>
      </c>
      <c r="K179" s="8">
        <f t="shared" si="36"/>
        <v>0</v>
      </c>
      <c r="L179" s="8">
        <f t="shared" si="37"/>
        <v>0</v>
      </c>
      <c r="M179" s="14">
        <f t="shared" si="43"/>
        <v>0</v>
      </c>
      <c r="N179" s="46"/>
      <c r="O179" s="228" t="str">
        <f>IF(AND(E179&gt;0,N179&gt;0),IF(E179&gt;0,VLOOKUP(N179,Tilinumerot!$D$3:$F$54,3,FALSE),"Ei tilinroa"),"-")</f>
        <v>-</v>
      </c>
      <c r="P179" s="62"/>
      <c r="Q179" s="62"/>
      <c r="R179" s="62"/>
      <c r="S179" s="62"/>
      <c r="T179" s="62"/>
      <c r="U179" s="62"/>
      <c r="V179" s="62"/>
      <c r="W179" s="62"/>
      <c r="X179" s="62"/>
      <c r="Y179" s="62"/>
      <c r="Z179" s="64"/>
      <c r="AA179" s="64"/>
      <c r="AB179" s="15">
        <f t="shared" si="44"/>
        <v>0</v>
      </c>
      <c r="AC179" s="71">
        <f t="shared" si="45"/>
        <v>0</v>
      </c>
      <c r="AD179" s="71">
        <f t="shared" si="46"/>
        <v>0</v>
      </c>
      <c r="AE179" t="str">
        <f t="shared" si="38"/>
        <v/>
      </c>
    </row>
    <row r="180" spans="1:31" ht="15.75" thickBot="1" x14ac:dyDescent="0.3">
      <c r="A180" s="225">
        <f t="shared" si="39"/>
        <v>176</v>
      </c>
      <c r="B180" s="18"/>
      <c r="C180" s="19"/>
      <c r="D180" s="20"/>
      <c r="E180" s="62">
        <v>0</v>
      </c>
      <c r="F180" s="255">
        <v>0.255</v>
      </c>
      <c r="G180" s="8">
        <f t="shared" si="40"/>
        <v>0</v>
      </c>
      <c r="H180" s="8">
        <f t="shared" si="41"/>
        <v>0</v>
      </c>
      <c r="I180" s="8">
        <f t="shared" si="42"/>
        <v>0</v>
      </c>
      <c r="J180" s="8">
        <f t="shared" si="35"/>
        <v>0</v>
      </c>
      <c r="K180" s="8">
        <f t="shared" si="36"/>
        <v>0</v>
      </c>
      <c r="L180" s="8">
        <f t="shared" si="37"/>
        <v>0</v>
      </c>
      <c r="M180" s="14">
        <f t="shared" si="43"/>
        <v>0</v>
      </c>
      <c r="N180" s="46"/>
      <c r="O180" s="228" t="str">
        <f>IF(AND(E180&gt;0,N180&gt;0),IF(E180&gt;0,VLOOKUP(N180,Tilinumerot!$D$3:$F$54,3,FALSE),"Ei tilinroa"),"-")</f>
        <v>-</v>
      </c>
      <c r="P180" s="62"/>
      <c r="Q180" s="62"/>
      <c r="R180" s="62"/>
      <c r="S180" s="62"/>
      <c r="T180" s="62"/>
      <c r="U180" s="62"/>
      <c r="V180" s="62"/>
      <c r="W180" s="62"/>
      <c r="X180" s="62"/>
      <c r="Y180" s="62"/>
      <c r="Z180" s="64"/>
      <c r="AA180" s="64"/>
      <c r="AB180" s="15">
        <f t="shared" si="44"/>
        <v>0</v>
      </c>
      <c r="AC180" s="71">
        <f t="shared" si="45"/>
        <v>0</v>
      </c>
      <c r="AD180" s="71">
        <f t="shared" si="46"/>
        <v>0</v>
      </c>
      <c r="AE180" t="str">
        <f t="shared" si="38"/>
        <v/>
      </c>
    </row>
    <row r="181" spans="1:31" ht="15.75" thickBot="1" x14ac:dyDescent="0.3">
      <c r="A181" s="225">
        <f t="shared" si="39"/>
        <v>177</v>
      </c>
      <c r="B181" s="18"/>
      <c r="C181" s="19"/>
      <c r="D181" s="20"/>
      <c r="E181" s="62">
        <v>0</v>
      </c>
      <c r="F181" s="255">
        <v>0.255</v>
      </c>
      <c r="G181" s="8">
        <f t="shared" si="40"/>
        <v>0</v>
      </c>
      <c r="H181" s="8">
        <f t="shared" si="41"/>
        <v>0</v>
      </c>
      <c r="I181" s="8">
        <f t="shared" si="42"/>
        <v>0</v>
      </c>
      <c r="J181" s="8">
        <f t="shared" si="35"/>
        <v>0</v>
      </c>
      <c r="K181" s="8">
        <f t="shared" si="36"/>
        <v>0</v>
      </c>
      <c r="L181" s="8">
        <f t="shared" si="37"/>
        <v>0</v>
      </c>
      <c r="M181" s="14">
        <f t="shared" si="43"/>
        <v>0</v>
      </c>
      <c r="N181" s="46"/>
      <c r="O181" s="228" t="str">
        <f>IF(AND(E181&gt;0,N181&gt;0),IF(E181&gt;0,VLOOKUP(N181,Tilinumerot!$D$3:$F$54,3,FALSE),"Ei tilinroa"),"-")</f>
        <v>-</v>
      </c>
      <c r="P181" s="62"/>
      <c r="Q181" s="62"/>
      <c r="R181" s="62"/>
      <c r="S181" s="62"/>
      <c r="T181" s="62"/>
      <c r="U181" s="62"/>
      <c r="V181" s="62"/>
      <c r="W181" s="62"/>
      <c r="X181" s="62"/>
      <c r="Y181" s="62"/>
      <c r="Z181" s="64"/>
      <c r="AA181" s="64"/>
      <c r="AB181" s="15">
        <f t="shared" si="44"/>
        <v>0</v>
      </c>
      <c r="AC181" s="71">
        <f t="shared" si="45"/>
        <v>0</v>
      </c>
      <c r="AD181" s="71">
        <f t="shared" si="46"/>
        <v>0</v>
      </c>
      <c r="AE181" t="str">
        <f t="shared" si="38"/>
        <v/>
      </c>
    </row>
    <row r="182" spans="1:31" ht="15.75" thickBot="1" x14ac:dyDescent="0.3">
      <c r="A182" s="225">
        <f t="shared" si="39"/>
        <v>178</v>
      </c>
      <c r="B182" s="18"/>
      <c r="C182" s="19"/>
      <c r="D182" s="20"/>
      <c r="E182" s="62">
        <v>0</v>
      </c>
      <c r="F182" s="255">
        <v>0.255</v>
      </c>
      <c r="G182" s="8">
        <f t="shared" si="40"/>
        <v>0</v>
      </c>
      <c r="H182" s="8">
        <f t="shared" si="41"/>
        <v>0</v>
      </c>
      <c r="I182" s="8">
        <f t="shared" si="42"/>
        <v>0</v>
      </c>
      <c r="J182" s="8">
        <f t="shared" si="35"/>
        <v>0</v>
      </c>
      <c r="K182" s="8">
        <f t="shared" si="36"/>
        <v>0</v>
      </c>
      <c r="L182" s="8">
        <f t="shared" si="37"/>
        <v>0</v>
      </c>
      <c r="M182" s="14">
        <f t="shared" si="43"/>
        <v>0</v>
      </c>
      <c r="N182" s="46"/>
      <c r="O182" s="228" t="str">
        <f>IF(AND(E182&gt;0,N182&gt;0),IF(E182&gt;0,VLOOKUP(N182,Tilinumerot!$D$3:$F$54,3,FALSE),"Ei tilinroa"),"-")</f>
        <v>-</v>
      </c>
      <c r="P182" s="62"/>
      <c r="Q182" s="62"/>
      <c r="R182" s="62"/>
      <c r="S182" s="62"/>
      <c r="T182" s="62"/>
      <c r="U182" s="62"/>
      <c r="V182" s="62"/>
      <c r="W182" s="62"/>
      <c r="X182" s="62"/>
      <c r="Y182" s="62"/>
      <c r="Z182" s="64"/>
      <c r="AA182" s="64"/>
      <c r="AB182" s="15">
        <f t="shared" si="44"/>
        <v>0</v>
      </c>
      <c r="AC182" s="71">
        <f t="shared" si="45"/>
        <v>0</v>
      </c>
      <c r="AD182" s="71">
        <f t="shared" si="46"/>
        <v>0</v>
      </c>
      <c r="AE182" t="str">
        <f t="shared" si="38"/>
        <v/>
      </c>
    </row>
    <row r="183" spans="1:31" ht="15.75" thickBot="1" x14ac:dyDescent="0.3">
      <c r="A183" s="225">
        <f t="shared" si="39"/>
        <v>179</v>
      </c>
      <c r="B183" s="18"/>
      <c r="C183" s="19"/>
      <c r="D183" s="20"/>
      <c r="E183" s="62">
        <v>0</v>
      </c>
      <c r="F183" s="255">
        <v>0.255</v>
      </c>
      <c r="G183" s="8">
        <f t="shared" si="40"/>
        <v>0</v>
      </c>
      <c r="H183" s="8">
        <f t="shared" si="41"/>
        <v>0</v>
      </c>
      <c r="I183" s="8">
        <f t="shared" si="42"/>
        <v>0</v>
      </c>
      <c r="J183" s="8">
        <f t="shared" si="35"/>
        <v>0</v>
      </c>
      <c r="K183" s="8">
        <f t="shared" si="36"/>
        <v>0</v>
      </c>
      <c r="L183" s="8">
        <f t="shared" si="37"/>
        <v>0</v>
      </c>
      <c r="M183" s="14">
        <f t="shared" si="43"/>
        <v>0</v>
      </c>
      <c r="N183" s="46"/>
      <c r="O183" s="228" t="str">
        <f>IF(AND(E183&gt;0,N183&gt;0),IF(E183&gt;0,VLOOKUP(N183,Tilinumerot!$D$3:$F$54,3,FALSE),"Ei tilinroa"),"-")</f>
        <v>-</v>
      </c>
      <c r="P183" s="62"/>
      <c r="Q183" s="62"/>
      <c r="R183" s="62"/>
      <c r="S183" s="62"/>
      <c r="T183" s="62"/>
      <c r="U183" s="62"/>
      <c r="V183" s="62"/>
      <c r="W183" s="62"/>
      <c r="X183" s="62"/>
      <c r="Y183" s="62"/>
      <c r="Z183" s="64"/>
      <c r="AA183" s="64"/>
      <c r="AB183" s="15">
        <f t="shared" si="44"/>
        <v>0</v>
      </c>
      <c r="AC183" s="71">
        <f t="shared" si="45"/>
        <v>0</v>
      </c>
      <c r="AD183" s="71">
        <f t="shared" si="46"/>
        <v>0</v>
      </c>
      <c r="AE183" t="str">
        <f t="shared" si="38"/>
        <v/>
      </c>
    </row>
    <row r="184" spans="1:31" ht="15.75" thickBot="1" x14ac:dyDescent="0.3">
      <c r="A184" s="225">
        <f t="shared" si="39"/>
        <v>180</v>
      </c>
      <c r="B184" s="18"/>
      <c r="C184" s="19"/>
      <c r="D184" s="20"/>
      <c r="E184" s="62">
        <v>0</v>
      </c>
      <c r="F184" s="255">
        <v>0.255</v>
      </c>
      <c r="G184" s="8">
        <f t="shared" si="40"/>
        <v>0</v>
      </c>
      <c r="H184" s="8">
        <f t="shared" si="41"/>
        <v>0</v>
      </c>
      <c r="I184" s="8">
        <f t="shared" si="42"/>
        <v>0</v>
      </c>
      <c r="J184" s="8">
        <f t="shared" ref="J184:J247" si="47">IF(AND($E184&gt;0,$F184=$J$4),($E184-($E184/(100%+$J$4)/100%)),0)</f>
        <v>0</v>
      </c>
      <c r="K184" s="8">
        <f t="shared" ref="K184:K247" si="48">IF(AND($E184&gt;0,$F184=$K$4),($E184-($E184/(100%+$K$4)/100%)),0)</f>
        <v>0</v>
      </c>
      <c r="L184" s="8">
        <f t="shared" ref="L184:L247" si="49">IF(AND($E184&gt;0,$F184=$L$4),($E184-($E184/(100%+$L$4)/100%)),0)</f>
        <v>0</v>
      </c>
      <c r="M184" s="14">
        <f t="shared" si="43"/>
        <v>0</v>
      </c>
      <c r="N184" s="46"/>
      <c r="O184" s="228" t="str">
        <f>IF(AND(E184&gt;0,N184&gt;0),IF(E184&gt;0,VLOOKUP(N184,Tilinumerot!$D$3:$F$54,3,FALSE),"Ei tilinroa"),"-")</f>
        <v>-</v>
      </c>
      <c r="P184" s="62"/>
      <c r="Q184" s="62"/>
      <c r="R184" s="62"/>
      <c r="S184" s="62"/>
      <c r="T184" s="62"/>
      <c r="U184" s="62"/>
      <c r="V184" s="62"/>
      <c r="W184" s="62"/>
      <c r="X184" s="62"/>
      <c r="Y184" s="62"/>
      <c r="Z184" s="64"/>
      <c r="AA184" s="64"/>
      <c r="AB184" s="15">
        <f t="shared" si="44"/>
        <v>0</v>
      </c>
      <c r="AC184" s="71">
        <f t="shared" si="45"/>
        <v>0</v>
      </c>
      <c r="AD184" s="71">
        <f t="shared" si="46"/>
        <v>0</v>
      </c>
      <c r="AE184" t="str">
        <f t="shared" si="38"/>
        <v/>
      </c>
    </row>
    <row r="185" spans="1:31" ht="15.75" thickBot="1" x14ac:dyDescent="0.3">
      <c r="A185" s="225">
        <f t="shared" si="39"/>
        <v>181</v>
      </c>
      <c r="B185" s="18"/>
      <c r="C185" s="19"/>
      <c r="D185" s="20"/>
      <c r="E185" s="62">
        <v>0</v>
      </c>
      <c r="F185" s="255">
        <v>0.255</v>
      </c>
      <c r="G185" s="8">
        <f t="shared" si="40"/>
        <v>0</v>
      </c>
      <c r="H185" s="8">
        <f t="shared" si="41"/>
        <v>0</v>
      </c>
      <c r="I185" s="8">
        <f t="shared" si="42"/>
        <v>0</v>
      </c>
      <c r="J185" s="8">
        <f t="shared" si="47"/>
        <v>0</v>
      </c>
      <c r="K185" s="8">
        <f t="shared" si="48"/>
        <v>0</v>
      </c>
      <c r="L185" s="8">
        <f t="shared" si="49"/>
        <v>0</v>
      </c>
      <c r="M185" s="14">
        <f t="shared" si="43"/>
        <v>0</v>
      </c>
      <c r="N185" s="46"/>
      <c r="O185" s="228" t="str">
        <f>IF(AND(E185&gt;0,N185&gt;0),IF(E185&gt;0,VLOOKUP(N185,Tilinumerot!$D$3:$F$54,3,FALSE),"Ei tilinroa"),"-")</f>
        <v>-</v>
      </c>
      <c r="P185" s="62"/>
      <c r="Q185" s="62"/>
      <c r="R185" s="62"/>
      <c r="S185" s="62"/>
      <c r="T185" s="62"/>
      <c r="U185" s="62"/>
      <c r="V185" s="62"/>
      <c r="W185" s="62"/>
      <c r="X185" s="62"/>
      <c r="Y185" s="62"/>
      <c r="Z185" s="64"/>
      <c r="AA185" s="64"/>
      <c r="AB185" s="15">
        <f t="shared" si="44"/>
        <v>0</v>
      </c>
      <c r="AC185" s="71">
        <f t="shared" si="45"/>
        <v>0</v>
      </c>
      <c r="AD185" s="71">
        <f t="shared" si="46"/>
        <v>0</v>
      </c>
      <c r="AE185" t="str">
        <f t="shared" si="38"/>
        <v/>
      </c>
    </row>
    <row r="186" spans="1:31" ht="15.75" thickBot="1" x14ac:dyDescent="0.3">
      <c r="A186" s="225">
        <f t="shared" si="39"/>
        <v>182</v>
      </c>
      <c r="B186" s="18"/>
      <c r="C186" s="19"/>
      <c r="D186" s="20"/>
      <c r="E186" s="62">
        <v>0</v>
      </c>
      <c r="F186" s="255">
        <v>0.255</v>
      </c>
      <c r="G186" s="8">
        <f t="shared" si="40"/>
        <v>0</v>
      </c>
      <c r="H186" s="8">
        <f t="shared" si="41"/>
        <v>0</v>
      </c>
      <c r="I186" s="8">
        <f t="shared" si="42"/>
        <v>0</v>
      </c>
      <c r="J186" s="8">
        <f t="shared" si="47"/>
        <v>0</v>
      </c>
      <c r="K186" s="8">
        <f t="shared" si="48"/>
        <v>0</v>
      </c>
      <c r="L186" s="8">
        <f t="shared" si="49"/>
        <v>0</v>
      </c>
      <c r="M186" s="14">
        <f t="shared" si="43"/>
        <v>0</v>
      </c>
      <c r="N186" s="46"/>
      <c r="O186" s="228" t="str">
        <f>IF(AND(E186&gt;0,N186&gt;0),IF(E186&gt;0,VLOOKUP(N186,Tilinumerot!$D$3:$F$54,3,FALSE),"Ei tilinroa"),"-")</f>
        <v>-</v>
      </c>
      <c r="P186" s="62"/>
      <c r="Q186" s="62"/>
      <c r="R186" s="62"/>
      <c r="S186" s="62"/>
      <c r="T186" s="62"/>
      <c r="U186" s="62"/>
      <c r="V186" s="62"/>
      <c r="W186" s="62"/>
      <c r="X186" s="62"/>
      <c r="Y186" s="62"/>
      <c r="Z186" s="64"/>
      <c r="AA186" s="64"/>
      <c r="AB186" s="15">
        <f t="shared" si="44"/>
        <v>0</v>
      </c>
      <c r="AC186" s="71">
        <f t="shared" si="45"/>
        <v>0</v>
      </c>
      <c r="AD186" s="71">
        <f t="shared" si="46"/>
        <v>0</v>
      </c>
      <c r="AE186" t="str">
        <f t="shared" si="38"/>
        <v/>
      </c>
    </row>
    <row r="187" spans="1:31" ht="15.75" thickBot="1" x14ac:dyDescent="0.3">
      <c r="A187" s="225">
        <f t="shared" si="39"/>
        <v>183</v>
      </c>
      <c r="B187" s="18"/>
      <c r="C187" s="19"/>
      <c r="D187" s="20"/>
      <c r="E187" s="62">
        <v>0</v>
      </c>
      <c r="F187" s="255">
        <v>0.255</v>
      </c>
      <c r="G187" s="8">
        <f t="shared" si="40"/>
        <v>0</v>
      </c>
      <c r="H187" s="8">
        <f t="shared" si="41"/>
        <v>0</v>
      </c>
      <c r="I187" s="8">
        <f t="shared" si="42"/>
        <v>0</v>
      </c>
      <c r="J187" s="8">
        <f t="shared" si="47"/>
        <v>0</v>
      </c>
      <c r="K187" s="8">
        <f t="shared" si="48"/>
        <v>0</v>
      </c>
      <c r="L187" s="8">
        <f t="shared" si="49"/>
        <v>0</v>
      </c>
      <c r="M187" s="14">
        <f t="shared" si="43"/>
        <v>0</v>
      </c>
      <c r="N187" s="46"/>
      <c r="O187" s="228" t="str">
        <f>IF(AND(E187&gt;0,N187&gt;0),IF(E187&gt;0,VLOOKUP(N187,Tilinumerot!$D$3:$F$54,3,FALSE),"Ei tilinroa"),"-")</f>
        <v>-</v>
      </c>
      <c r="P187" s="62"/>
      <c r="Q187" s="62"/>
      <c r="R187" s="62"/>
      <c r="S187" s="62"/>
      <c r="T187" s="62"/>
      <c r="U187" s="62"/>
      <c r="V187" s="62"/>
      <c r="W187" s="62"/>
      <c r="X187" s="62"/>
      <c r="Y187" s="62"/>
      <c r="Z187" s="64"/>
      <c r="AA187" s="64"/>
      <c r="AB187" s="15">
        <f t="shared" si="44"/>
        <v>0</v>
      </c>
      <c r="AC187" s="71">
        <f t="shared" si="45"/>
        <v>0</v>
      </c>
      <c r="AD187" s="71">
        <f t="shared" si="46"/>
        <v>0</v>
      </c>
      <c r="AE187" t="str">
        <f t="shared" si="38"/>
        <v/>
      </c>
    </row>
    <row r="188" spans="1:31" ht="15.75" thickBot="1" x14ac:dyDescent="0.3">
      <c r="A188" s="225">
        <f t="shared" si="39"/>
        <v>184</v>
      </c>
      <c r="B188" s="18"/>
      <c r="C188" s="19"/>
      <c r="D188" s="20"/>
      <c r="E188" s="62">
        <v>0</v>
      </c>
      <c r="F188" s="255">
        <v>0.255</v>
      </c>
      <c r="G188" s="8">
        <f t="shared" si="40"/>
        <v>0</v>
      </c>
      <c r="H188" s="8">
        <f t="shared" si="41"/>
        <v>0</v>
      </c>
      <c r="I188" s="8">
        <f t="shared" si="42"/>
        <v>0</v>
      </c>
      <c r="J188" s="8">
        <f t="shared" si="47"/>
        <v>0</v>
      </c>
      <c r="K188" s="8">
        <f t="shared" si="48"/>
        <v>0</v>
      </c>
      <c r="L188" s="8">
        <f t="shared" si="49"/>
        <v>0</v>
      </c>
      <c r="M188" s="14">
        <f t="shared" si="43"/>
        <v>0</v>
      </c>
      <c r="N188" s="46"/>
      <c r="O188" s="228" t="str">
        <f>IF(AND(E188&gt;0,N188&gt;0),IF(E188&gt;0,VLOOKUP(N188,Tilinumerot!$D$3:$F$54,3,FALSE),"Ei tilinroa"),"-")</f>
        <v>-</v>
      </c>
      <c r="P188" s="62"/>
      <c r="Q188" s="62"/>
      <c r="R188" s="62"/>
      <c r="S188" s="62"/>
      <c r="T188" s="62"/>
      <c r="U188" s="62"/>
      <c r="V188" s="62"/>
      <c r="W188" s="62"/>
      <c r="X188" s="62"/>
      <c r="Y188" s="62"/>
      <c r="Z188" s="64"/>
      <c r="AA188" s="64"/>
      <c r="AB188" s="15">
        <f t="shared" si="44"/>
        <v>0</v>
      </c>
      <c r="AC188" s="71">
        <f t="shared" si="45"/>
        <v>0</v>
      </c>
      <c r="AD188" s="71">
        <f t="shared" si="46"/>
        <v>0</v>
      </c>
      <c r="AE188" t="str">
        <f t="shared" si="38"/>
        <v/>
      </c>
    </row>
    <row r="189" spans="1:31" ht="15.75" thickBot="1" x14ac:dyDescent="0.3">
      <c r="A189" s="225">
        <f t="shared" si="39"/>
        <v>185</v>
      </c>
      <c r="B189" s="18"/>
      <c r="C189" s="19"/>
      <c r="D189" s="20"/>
      <c r="E189" s="62">
        <v>0</v>
      </c>
      <c r="F189" s="255">
        <v>0.255</v>
      </c>
      <c r="G189" s="8">
        <f t="shared" si="40"/>
        <v>0</v>
      </c>
      <c r="H189" s="8">
        <f t="shared" si="41"/>
        <v>0</v>
      </c>
      <c r="I189" s="8">
        <f t="shared" si="42"/>
        <v>0</v>
      </c>
      <c r="J189" s="8">
        <f t="shared" si="47"/>
        <v>0</v>
      </c>
      <c r="K189" s="8">
        <f t="shared" si="48"/>
        <v>0</v>
      </c>
      <c r="L189" s="8">
        <f t="shared" si="49"/>
        <v>0</v>
      </c>
      <c r="M189" s="14">
        <f t="shared" si="43"/>
        <v>0</v>
      </c>
      <c r="N189" s="46"/>
      <c r="O189" s="228" t="str">
        <f>IF(AND(E189&gt;0,N189&gt;0),IF(E189&gt;0,VLOOKUP(N189,Tilinumerot!$D$3:$F$54,3,FALSE),"Ei tilinroa"),"-")</f>
        <v>-</v>
      </c>
      <c r="P189" s="62"/>
      <c r="Q189" s="62"/>
      <c r="R189" s="62"/>
      <c r="S189" s="62"/>
      <c r="T189" s="62"/>
      <c r="U189" s="62"/>
      <c r="V189" s="62"/>
      <c r="W189" s="62"/>
      <c r="X189" s="62"/>
      <c r="Y189" s="62"/>
      <c r="Z189" s="64"/>
      <c r="AA189" s="64"/>
      <c r="AB189" s="15">
        <f t="shared" si="44"/>
        <v>0</v>
      </c>
      <c r="AC189" s="71">
        <f t="shared" si="45"/>
        <v>0</v>
      </c>
      <c r="AD189" s="71">
        <f t="shared" si="46"/>
        <v>0</v>
      </c>
      <c r="AE189" t="str">
        <f t="shared" si="38"/>
        <v/>
      </c>
    </row>
    <row r="190" spans="1:31" ht="15.75" thickBot="1" x14ac:dyDescent="0.3">
      <c r="A190" s="225">
        <f t="shared" si="39"/>
        <v>186</v>
      </c>
      <c r="B190" s="18"/>
      <c r="C190" s="19"/>
      <c r="D190" s="20"/>
      <c r="E190" s="62">
        <v>0</v>
      </c>
      <c r="F190" s="255">
        <v>0.255</v>
      </c>
      <c r="G190" s="8">
        <f t="shared" si="40"/>
        <v>0</v>
      </c>
      <c r="H190" s="8">
        <f t="shared" si="41"/>
        <v>0</v>
      </c>
      <c r="I190" s="8">
        <f t="shared" si="42"/>
        <v>0</v>
      </c>
      <c r="J190" s="8">
        <f t="shared" si="47"/>
        <v>0</v>
      </c>
      <c r="K190" s="8">
        <f t="shared" si="48"/>
        <v>0</v>
      </c>
      <c r="L190" s="8">
        <f t="shared" si="49"/>
        <v>0</v>
      </c>
      <c r="M190" s="14">
        <f t="shared" si="43"/>
        <v>0</v>
      </c>
      <c r="N190" s="46"/>
      <c r="O190" s="228" t="str">
        <f>IF(AND(E190&gt;0,N190&gt;0),IF(E190&gt;0,VLOOKUP(N190,Tilinumerot!$D$3:$F$54,3,FALSE),"Ei tilinroa"),"-")</f>
        <v>-</v>
      </c>
      <c r="P190" s="62"/>
      <c r="Q190" s="62"/>
      <c r="R190" s="62"/>
      <c r="S190" s="62"/>
      <c r="T190" s="62"/>
      <c r="U190" s="62"/>
      <c r="V190" s="62"/>
      <c r="W190" s="62"/>
      <c r="X190" s="62"/>
      <c r="Y190" s="62"/>
      <c r="Z190" s="64"/>
      <c r="AA190" s="64"/>
      <c r="AB190" s="15">
        <f t="shared" si="44"/>
        <v>0</v>
      </c>
      <c r="AC190" s="71">
        <f t="shared" si="45"/>
        <v>0</v>
      </c>
      <c r="AD190" s="71">
        <f t="shared" si="46"/>
        <v>0</v>
      </c>
      <c r="AE190" t="str">
        <f t="shared" si="38"/>
        <v/>
      </c>
    </row>
    <row r="191" spans="1:31" ht="15.75" thickBot="1" x14ac:dyDescent="0.3">
      <c r="A191" s="225">
        <f t="shared" si="39"/>
        <v>187</v>
      </c>
      <c r="B191" s="18"/>
      <c r="C191" s="19"/>
      <c r="D191" s="20"/>
      <c r="E191" s="62">
        <v>0</v>
      </c>
      <c r="F191" s="255">
        <v>0.255</v>
      </c>
      <c r="G191" s="8">
        <f t="shared" si="40"/>
        <v>0</v>
      </c>
      <c r="H191" s="8">
        <f t="shared" si="41"/>
        <v>0</v>
      </c>
      <c r="I191" s="8">
        <f t="shared" si="42"/>
        <v>0</v>
      </c>
      <c r="J191" s="8">
        <f t="shared" si="47"/>
        <v>0</v>
      </c>
      <c r="K191" s="8">
        <f t="shared" si="48"/>
        <v>0</v>
      </c>
      <c r="L191" s="8">
        <f t="shared" si="49"/>
        <v>0</v>
      </c>
      <c r="M191" s="14">
        <f t="shared" si="43"/>
        <v>0</v>
      </c>
      <c r="N191" s="46"/>
      <c r="O191" s="228" t="str">
        <f>IF(AND(E191&gt;0,N191&gt;0),IF(E191&gt;0,VLOOKUP(N191,Tilinumerot!$D$3:$F$54,3,FALSE),"Ei tilinroa"),"-")</f>
        <v>-</v>
      </c>
      <c r="P191" s="62"/>
      <c r="Q191" s="62"/>
      <c r="R191" s="62"/>
      <c r="S191" s="62"/>
      <c r="T191" s="62"/>
      <c r="U191" s="62"/>
      <c r="V191" s="62"/>
      <c r="W191" s="62"/>
      <c r="X191" s="62"/>
      <c r="Y191" s="62"/>
      <c r="Z191" s="64"/>
      <c r="AA191" s="64"/>
      <c r="AB191" s="15">
        <f t="shared" si="44"/>
        <v>0</v>
      </c>
      <c r="AC191" s="71">
        <f t="shared" si="45"/>
        <v>0</v>
      </c>
      <c r="AD191" s="71">
        <f t="shared" si="46"/>
        <v>0</v>
      </c>
      <c r="AE191" t="str">
        <f t="shared" si="38"/>
        <v/>
      </c>
    </row>
    <row r="192" spans="1:31" ht="15.75" thickBot="1" x14ac:dyDescent="0.3">
      <c r="A192" s="225">
        <f t="shared" si="39"/>
        <v>188</v>
      </c>
      <c r="B192" s="18"/>
      <c r="C192" s="19"/>
      <c r="D192" s="20"/>
      <c r="E192" s="62">
        <v>0</v>
      </c>
      <c r="F192" s="255">
        <v>0.255</v>
      </c>
      <c r="G192" s="8">
        <f t="shared" si="40"/>
        <v>0</v>
      </c>
      <c r="H192" s="8">
        <f t="shared" si="41"/>
        <v>0</v>
      </c>
      <c r="I192" s="8">
        <f t="shared" si="42"/>
        <v>0</v>
      </c>
      <c r="J192" s="8">
        <f t="shared" si="47"/>
        <v>0</v>
      </c>
      <c r="K192" s="8">
        <f t="shared" si="48"/>
        <v>0</v>
      </c>
      <c r="L192" s="8">
        <f t="shared" si="49"/>
        <v>0</v>
      </c>
      <c r="M192" s="14">
        <f t="shared" si="43"/>
        <v>0</v>
      </c>
      <c r="N192" s="46"/>
      <c r="O192" s="228" t="str">
        <f>IF(AND(E192&gt;0,N192&gt;0),IF(E192&gt;0,VLOOKUP(N192,Tilinumerot!$D$3:$F$54,3,FALSE),"Ei tilinroa"),"-")</f>
        <v>-</v>
      </c>
      <c r="P192" s="62"/>
      <c r="Q192" s="62"/>
      <c r="R192" s="62"/>
      <c r="S192" s="62"/>
      <c r="T192" s="62"/>
      <c r="U192" s="62"/>
      <c r="V192" s="62"/>
      <c r="W192" s="62"/>
      <c r="X192" s="62"/>
      <c r="Y192" s="62"/>
      <c r="Z192" s="64"/>
      <c r="AA192" s="64"/>
      <c r="AB192" s="15">
        <f t="shared" si="44"/>
        <v>0</v>
      </c>
      <c r="AC192" s="71">
        <f t="shared" si="45"/>
        <v>0</v>
      </c>
      <c r="AD192" s="71">
        <f t="shared" si="46"/>
        <v>0</v>
      </c>
      <c r="AE192" t="str">
        <f t="shared" si="38"/>
        <v/>
      </c>
    </row>
    <row r="193" spans="1:31" ht="15.75" thickBot="1" x14ac:dyDescent="0.3">
      <c r="A193" s="225">
        <f t="shared" si="39"/>
        <v>189</v>
      </c>
      <c r="B193" s="18"/>
      <c r="C193" s="19"/>
      <c r="D193" s="20"/>
      <c r="E193" s="62">
        <v>0</v>
      </c>
      <c r="F193" s="255">
        <v>0.255</v>
      </c>
      <c r="G193" s="8">
        <f t="shared" si="40"/>
        <v>0</v>
      </c>
      <c r="H193" s="8">
        <f t="shared" si="41"/>
        <v>0</v>
      </c>
      <c r="I193" s="8">
        <f t="shared" si="42"/>
        <v>0</v>
      </c>
      <c r="J193" s="8">
        <f t="shared" si="47"/>
        <v>0</v>
      </c>
      <c r="K193" s="8">
        <f t="shared" si="48"/>
        <v>0</v>
      </c>
      <c r="L193" s="8">
        <f t="shared" si="49"/>
        <v>0</v>
      </c>
      <c r="M193" s="14">
        <f t="shared" si="43"/>
        <v>0</v>
      </c>
      <c r="N193" s="46"/>
      <c r="O193" s="228" t="str">
        <f>IF(AND(E193&gt;0,N193&gt;0),IF(E193&gt;0,VLOOKUP(N193,Tilinumerot!$D$3:$F$54,3,FALSE),"Ei tilinroa"),"-")</f>
        <v>-</v>
      </c>
      <c r="P193" s="62"/>
      <c r="Q193" s="62"/>
      <c r="R193" s="62"/>
      <c r="S193" s="62"/>
      <c r="T193" s="62"/>
      <c r="U193" s="62"/>
      <c r="V193" s="62"/>
      <c r="W193" s="62"/>
      <c r="X193" s="62"/>
      <c r="Y193" s="62"/>
      <c r="Z193" s="64"/>
      <c r="AA193" s="64"/>
      <c r="AB193" s="15">
        <f t="shared" si="44"/>
        <v>0</v>
      </c>
      <c r="AC193" s="71">
        <f t="shared" si="45"/>
        <v>0</v>
      </c>
      <c r="AD193" s="71">
        <f t="shared" si="46"/>
        <v>0</v>
      </c>
      <c r="AE193" t="str">
        <f t="shared" si="38"/>
        <v/>
      </c>
    </row>
    <row r="194" spans="1:31" ht="15.75" thickBot="1" x14ac:dyDescent="0.3">
      <c r="A194" s="225">
        <f t="shared" si="39"/>
        <v>190</v>
      </c>
      <c r="B194" s="18"/>
      <c r="C194" s="19"/>
      <c r="D194" s="20"/>
      <c r="E194" s="62">
        <v>0</v>
      </c>
      <c r="F194" s="255">
        <v>0.255</v>
      </c>
      <c r="G194" s="8">
        <f t="shared" si="40"/>
        <v>0</v>
      </c>
      <c r="H194" s="8">
        <f t="shared" si="41"/>
        <v>0</v>
      </c>
      <c r="I194" s="8">
        <f t="shared" si="42"/>
        <v>0</v>
      </c>
      <c r="J194" s="8">
        <f t="shared" si="47"/>
        <v>0</v>
      </c>
      <c r="K194" s="8">
        <f t="shared" si="48"/>
        <v>0</v>
      </c>
      <c r="L194" s="8">
        <f t="shared" si="49"/>
        <v>0</v>
      </c>
      <c r="M194" s="14">
        <f t="shared" si="43"/>
        <v>0</v>
      </c>
      <c r="N194" s="46"/>
      <c r="O194" s="228" t="str">
        <f>IF(AND(E194&gt;0,N194&gt;0),IF(E194&gt;0,VLOOKUP(N194,Tilinumerot!$D$3:$F$54,3,FALSE),"Ei tilinroa"),"-")</f>
        <v>-</v>
      </c>
      <c r="P194" s="62"/>
      <c r="Q194" s="62"/>
      <c r="R194" s="62"/>
      <c r="S194" s="62"/>
      <c r="T194" s="62"/>
      <c r="U194" s="62"/>
      <c r="V194" s="62"/>
      <c r="W194" s="62"/>
      <c r="X194" s="62"/>
      <c r="Y194" s="62"/>
      <c r="Z194" s="64"/>
      <c r="AA194" s="64"/>
      <c r="AB194" s="15">
        <f t="shared" si="44"/>
        <v>0</v>
      </c>
      <c r="AC194" s="71">
        <f t="shared" si="45"/>
        <v>0</v>
      </c>
      <c r="AD194" s="71">
        <f t="shared" si="46"/>
        <v>0</v>
      </c>
      <c r="AE194" t="str">
        <f t="shared" si="38"/>
        <v/>
      </c>
    </row>
    <row r="195" spans="1:31" ht="15.75" thickBot="1" x14ac:dyDescent="0.3">
      <c r="A195" s="225">
        <f t="shared" si="39"/>
        <v>191</v>
      </c>
      <c r="B195" s="18"/>
      <c r="C195" s="19"/>
      <c r="D195" s="20"/>
      <c r="E195" s="62">
        <v>0</v>
      </c>
      <c r="F195" s="255">
        <v>0.255</v>
      </c>
      <c r="G195" s="8">
        <f t="shared" si="40"/>
        <v>0</v>
      </c>
      <c r="H195" s="8">
        <f t="shared" si="41"/>
        <v>0</v>
      </c>
      <c r="I195" s="8">
        <f t="shared" si="42"/>
        <v>0</v>
      </c>
      <c r="J195" s="8">
        <f t="shared" si="47"/>
        <v>0</v>
      </c>
      <c r="K195" s="8">
        <f t="shared" si="48"/>
        <v>0</v>
      </c>
      <c r="L195" s="8">
        <f t="shared" si="49"/>
        <v>0</v>
      </c>
      <c r="M195" s="14">
        <f t="shared" si="43"/>
        <v>0</v>
      </c>
      <c r="N195" s="46"/>
      <c r="O195" s="228" t="str">
        <f>IF(AND(E195&gt;0,N195&gt;0),IF(E195&gt;0,VLOOKUP(N195,Tilinumerot!$D$3:$F$54,3,FALSE),"Ei tilinroa"),"-")</f>
        <v>-</v>
      </c>
      <c r="P195" s="62"/>
      <c r="Q195" s="62"/>
      <c r="R195" s="62"/>
      <c r="S195" s="62"/>
      <c r="T195" s="62"/>
      <c r="U195" s="62"/>
      <c r="V195" s="62"/>
      <c r="W195" s="62"/>
      <c r="X195" s="62"/>
      <c r="Y195" s="62"/>
      <c r="Z195" s="64"/>
      <c r="AA195" s="64"/>
      <c r="AB195" s="15">
        <f t="shared" si="44"/>
        <v>0</v>
      </c>
      <c r="AC195" s="71">
        <f t="shared" si="45"/>
        <v>0</v>
      </c>
      <c r="AD195" s="71">
        <f t="shared" si="46"/>
        <v>0</v>
      </c>
      <c r="AE195" t="str">
        <f t="shared" si="38"/>
        <v/>
      </c>
    </row>
    <row r="196" spans="1:31" ht="15.75" thickBot="1" x14ac:dyDescent="0.3">
      <c r="A196" s="225">
        <f t="shared" si="39"/>
        <v>192</v>
      </c>
      <c r="B196" s="18"/>
      <c r="C196" s="19"/>
      <c r="D196" s="20"/>
      <c r="E196" s="62">
        <v>0</v>
      </c>
      <c r="F196" s="255">
        <v>0.255</v>
      </c>
      <c r="G196" s="8">
        <f t="shared" si="40"/>
        <v>0</v>
      </c>
      <c r="H196" s="8">
        <f t="shared" si="41"/>
        <v>0</v>
      </c>
      <c r="I196" s="8">
        <f t="shared" si="42"/>
        <v>0</v>
      </c>
      <c r="J196" s="8">
        <f t="shared" si="47"/>
        <v>0</v>
      </c>
      <c r="K196" s="8">
        <f t="shared" si="48"/>
        <v>0</v>
      </c>
      <c r="L196" s="8">
        <f t="shared" si="49"/>
        <v>0</v>
      </c>
      <c r="M196" s="14">
        <f t="shared" si="43"/>
        <v>0</v>
      </c>
      <c r="N196" s="46"/>
      <c r="O196" s="228" t="str">
        <f>IF(AND(E196&gt;0,N196&gt;0),IF(E196&gt;0,VLOOKUP(N196,Tilinumerot!$D$3:$F$54,3,FALSE),"Ei tilinroa"),"-")</f>
        <v>-</v>
      </c>
      <c r="P196" s="62"/>
      <c r="Q196" s="62"/>
      <c r="R196" s="62"/>
      <c r="S196" s="62"/>
      <c r="T196" s="62"/>
      <c r="U196" s="62"/>
      <c r="V196" s="62"/>
      <c r="W196" s="62"/>
      <c r="X196" s="62"/>
      <c r="Y196" s="62"/>
      <c r="Z196" s="64"/>
      <c r="AA196" s="64"/>
      <c r="AB196" s="15">
        <f t="shared" si="44"/>
        <v>0</v>
      </c>
      <c r="AC196" s="71">
        <f t="shared" si="45"/>
        <v>0</v>
      </c>
      <c r="AD196" s="71">
        <f t="shared" si="46"/>
        <v>0</v>
      </c>
      <c r="AE196" t="str">
        <f t="shared" si="38"/>
        <v/>
      </c>
    </row>
    <row r="197" spans="1:31" ht="15.75" thickBot="1" x14ac:dyDescent="0.3">
      <c r="A197" s="225">
        <f t="shared" si="39"/>
        <v>193</v>
      </c>
      <c r="B197" s="18"/>
      <c r="C197" s="19"/>
      <c r="D197" s="20"/>
      <c r="E197" s="62">
        <v>0</v>
      </c>
      <c r="F197" s="255">
        <v>0.255</v>
      </c>
      <c r="G197" s="8">
        <f t="shared" si="40"/>
        <v>0</v>
      </c>
      <c r="H197" s="8">
        <f t="shared" si="41"/>
        <v>0</v>
      </c>
      <c r="I197" s="8">
        <f t="shared" si="42"/>
        <v>0</v>
      </c>
      <c r="J197" s="8">
        <f t="shared" si="47"/>
        <v>0</v>
      </c>
      <c r="K197" s="8">
        <f t="shared" si="48"/>
        <v>0</v>
      </c>
      <c r="L197" s="8">
        <f t="shared" si="49"/>
        <v>0</v>
      </c>
      <c r="M197" s="14">
        <f t="shared" si="43"/>
        <v>0</v>
      </c>
      <c r="N197" s="46"/>
      <c r="O197" s="228" t="str">
        <f>IF(AND(E197&gt;0,N197&gt;0),IF(E197&gt;0,VLOOKUP(N197,Tilinumerot!$D$3:$F$54,3,FALSE),"Ei tilinroa"),"-")</f>
        <v>-</v>
      </c>
      <c r="P197" s="62"/>
      <c r="Q197" s="62"/>
      <c r="R197" s="62"/>
      <c r="S197" s="62"/>
      <c r="T197" s="62"/>
      <c r="U197" s="62"/>
      <c r="V197" s="62"/>
      <c r="W197" s="62"/>
      <c r="X197" s="62"/>
      <c r="Y197" s="62"/>
      <c r="Z197" s="64"/>
      <c r="AA197" s="64"/>
      <c r="AB197" s="15">
        <f t="shared" si="44"/>
        <v>0</v>
      </c>
      <c r="AC197" s="71">
        <f t="shared" si="45"/>
        <v>0</v>
      </c>
      <c r="AD197" s="71">
        <f t="shared" si="46"/>
        <v>0</v>
      </c>
      <c r="AE197" t="str">
        <f t="shared" ref="AE197:AE260" si="50">IF(M197&gt;0.1,"Kirjaus kesken",IF(SUM(P197:AA197,G197:M197)&gt;E197,"Kirjauksessa näppäilyvirhe, yhteisumma ei täsmää",IF(M197&gt;0.1,"Kirjaus kesken","")))</f>
        <v/>
      </c>
    </row>
    <row r="198" spans="1:31" ht="15.75" thickBot="1" x14ac:dyDescent="0.3">
      <c r="A198" s="225">
        <f t="shared" si="39"/>
        <v>194</v>
      </c>
      <c r="B198" s="18"/>
      <c r="C198" s="19"/>
      <c r="D198" s="20"/>
      <c r="E198" s="62">
        <v>0</v>
      </c>
      <c r="F198" s="255">
        <v>0.255</v>
      </c>
      <c r="G198" s="8">
        <f t="shared" si="40"/>
        <v>0</v>
      </c>
      <c r="H198" s="8">
        <f t="shared" si="41"/>
        <v>0</v>
      </c>
      <c r="I198" s="8">
        <f t="shared" si="42"/>
        <v>0</v>
      </c>
      <c r="J198" s="8">
        <f t="shared" si="47"/>
        <v>0</v>
      </c>
      <c r="K198" s="8">
        <f t="shared" si="48"/>
        <v>0</v>
      </c>
      <c r="L198" s="8">
        <f t="shared" si="49"/>
        <v>0</v>
      </c>
      <c r="M198" s="14">
        <f t="shared" si="43"/>
        <v>0</v>
      </c>
      <c r="N198" s="46"/>
      <c r="O198" s="228" t="str">
        <f>IF(AND(E198&gt;0,N198&gt;0),IF(E198&gt;0,VLOOKUP(N198,Tilinumerot!$D$3:$F$54,3,FALSE),"Ei tilinroa"),"-")</f>
        <v>-</v>
      </c>
      <c r="P198" s="62"/>
      <c r="Q198" s="62"/>
      <c r="R198" s="62"/>
      <c r="S198" s="62"/>
      <c r="T198" s="62"/>
      <c r="U198" s="62"/>
      <c r="V198" s="62"/>
      <c r="W198" s="62"/>
      <c r="X198" s="62"/>
      <c r="Y198" s="62"/>
      <c r="Z198" s="64"/>
      <c r="AA198" s="64"/>
      <c r="AB198" s="15">
        <f t="shared" si="44"/>
        <v>0</v>
      </c>
      <c r="AC198" s="71">
        <f t="shared" si="45"/>
        <v>0</v>
      </c>
      <c r="AD198" s="71">
        <f t="shared" si="46"/>
        <v>0</v>
      </c>
      <c r="AE198" t="str">
        <f t="shared" si="50"/>
        <v/>
      </c>
    </row>
    <row r="199" spans="1:31" ht="15.75" thickBot="1" x14ac:dyDescent="0.3">
      <c r="A199" s="225">
        <f t="shared" ref="A199:A262" si="51">A198+1</f>
        <v>195</v>
      </c>
      <c r="B199" s="18"/>
      <c r="C199" s="19"/>
      <c r="D199" s="20"/>
      <c r="E199" s="62">
        <v>0</v>
      </c>
      <c r="F199" s="255">
        <v>0.255</v>
      </c>
      <c r="G199" s="8">
        <f t="shared" ref="G199:G262" si="52">IF(AND($E199&gt;0,$F199=$G$4),($E199-($E199/(100%+$G$4)/100%)),0)</f>
        <v>0</v>
      </c>
      <c r="H199" s="8">
        <f t="shared" ref="H199:H262" si="53">IF(AND($E199&gt;0,$F199=$H$4),($E199-($E199/(100%+$H$4)/100%)),0)</f>
        <v>0</v>
      </c>
      <c r="I199" s="8">
        <f t="shared" ref="I199:I262" si="54">IF(AND($E199&gt;0,$F199=$I$4),($E199-($E199/(100%+$I$4)/100%)),0)</f>
        <v>0</v>
      </c>
      <c r="J199" s="8">
        <f t="shared" si="47"/>
        <v>0</v>
      </c>
      <c r="K199" s="8">
        <f t="shared" si="48"/>
        <v>0</v>
      </c>
      <c r="L199" s="8">
        <f t="shared" si="49"/>
        <v>0</v>
      </c>
      <c r="M199" s="14">
        <f t="shared" si="43"/>
        <v>0</v>
      </c>
      <c r="N199" s="46"/>
      <c r="O199" s="228" t="str">
        <f>IF(AND(E199&gt;0,N199&gt;0),IF(E199&gt;0,VLOOKUP(N199,Tilinumerot!$D$3:$F$54,3,FALSE),"Ei tilinroa"),"-")</f>
        <v>-</v>
      </c>
      <c r="P199" s="62"/>
      <c r="Q199" s="62"/>
      <c r="R199" s="62"/>
      <c r="S199" s="62"/>
      <c r="T199" s="62"/>
      <c r="U199" s="62"/>
      <c r="V199" s="62"/>
      <c r="W199" s="62"/>
      <c r="X199" s="62"/>
      <c r="Y199" s="62"/>
      <c r="Z199" s="64"/>
      <c r="AA199" s="64"/>
      <c r="AB199" s="15">
        <f t="shared" si="44"/>
        <v>0</v>
      </c>
      <c r="AC199" s="71">
        <f t="shared" si="45"/>
        <v>0</v>
      </c>
      <c r="AD199" s="71">
        <f t="shared" si="46"/>
        <v>0</v>
      </c>
      <c r="AE199" t="str">
        <f t="shared" si="50"/>
        <v/>
      </c>
    </row>
    <row r="200" spans="1:31" ht="15.75" thickBot="1" x14ac:dyDescent="0.3">
      <c r="A200" s="225">
        <f t="shared" si="51"/>
        <v>196</v>
      </c>
      <c r="B200" s="18"/>
      <c r="C200" s="19"/>
      <c r="D200" s="20"/>
      <c r="E200" s="62">
        <v>0</v>
      </c>
      <c r="F200" s="255">
        <v>0.255</v>
      </c>
      <c r="G200" s="8">
        <f t="shared" si="52"/>
        <v>0</v>
      </c>
      <c r="H200" s="8">
        <f t="shared" si="53"/>
        <v>0</v>
      </c>
      <c r="I200" s="8">
        <f t="shared" si="54"/>
        <v>0</v>
      </c>
      <c r="J200" s="8">
        <f t="shared" si="47"/>
        <v>0</v>
      </c>
      <c r="K200" s="8">
        <f t="shared" si="48"/>
        <v>0</v>
      </c>
      <c r="L200" s="8">
        <f t="shared" si="49"/>
        <v>0</v>
      </c>
      <c r="M200" s="14">
        <f t="shared" si="43"/>
        <v>0</v>
      </c>
      <c r="N200" s="46"/>
      <c r="O200" s="228" t="str">
        <f>IF(AND(E200&gt;0,N200&gt;0),IF(E200&gt;0,VLOOKUP(N200,Tilinumerot!$D$3:$F$54,3,FALSE),"Ei tilinroa"),"-")</f>
        <v>-</v>
      </c>
      <c r="P200" s="62"/>
      <c r="Q200" s="62"/>
      <c r="R200" s="62"/>
      <c r="S200" s="62"/>
      <c r="T200" s="62"/>
      <c r="U200" s="62"/>
      <c r="V200" s="62"/>
      <c r="W200" s="62"/>
      <c r="X200" s="62"/>
      <c r="Y200" s="62"/>
      <c r="Z200" s="64"/>
      <c r="AA200" s="64"/>
      <c r="AB200" s="15">
        <f t="shared" si="44"/>
        <v>0</v>
      </c>
      <c r="AC200" s="71">
        <f t="shared" si="45"/>
        <v>0</v>
      </c>
      <c r="AD200" s="71">
        <f t="shared" si="46"/>
        <v>0</v>
      </c>
      <c r="AE200" t="str">
        <f t="shared" si="50"/>
        <v/>
      </c>
    </row>
    <row r="201" spans="1:31" ht="15.75" thickBot="1" x14ac:dyDescent="0.3">
      <c r="A201" s="225">
        <f t="shared" si="51"/>
        <v>197</v>
      </c>
      <c r="B201" s="18"/>
      <c r="C201" s="19"/>
      <c r="D201" s="20"/>
      <c r="E201" s="62">
        <v>0</v>
      </c>
      <c r="F201" s="255">
        <v>0.255</v>
      </c>
      <c r="G201" s="8">
        <f t="shared" si="52"/>
        <v>0</v>
      </c>
      <c r="H201" s="8">
        <f t="shared" si="53"/>
        <v>0</v>
      </c>
      <c r="I201" s="8">
        <f t="shared" si="54"/>
        <v>0</v>
      </c>
      <c r="J201" s="8">
        <f t="shared" si="47"/>
        <v>0</v>
      </c>
      <c r="K201" s="8">
        <f t="shared" si="48"/>
        <v>0</v>
      </c>
      <c r="L201" s="8">
        <f t="shared" si="49"/>
        <v>0</v>
      </c>
      <c r="M201" s="14">
        <f t="shared" si="43"/>
        <v>0</v>
      </c>
      <c r="N201" s="46"/>
      <c r="O201" s="228" t="str">
        <f>IF(AND(E201&gt;0,N201&gt;0),IF(E201&gt;0,VLOOKUP(N201,Tilinumerot!$D$3:$F$54,3,FALSE),"Ei tilinroa"),"-")</f>
        <v>-</v>
      </c>
      <c r="P201" s="62"/>
      <c r="Q201" s="62"/>
      <c r="R201" s="62"/>
      <c r="S201" s="62"/>
      <c r="T201" s="62"/>
      <c r="U201" s="62"/>
      <c r="V201" s="62"/>
      <c r="W201" s="62"/>
      <c r="X201" s="62"/>
      <c r="Y201" s="62"/>
      <c r="Z201" s="64"/>
      <c r="AA201" s="64"/>
      <c r="AB201" s="15">
        <f t="shared" si="44"/>
        <v>0</v>
      </c>
      <c r="AC201" s="71">
        <f t="shared" si="45"/>
        <v>0</v>
      </c>
      <c r="AD201" s="71">
        <f t="shared" si="46"/>
        <v>0</v>
      </c>
      <c r="AE201" t="str">
        <f t="shared" si="50"/>
        <v/>
      </c>
    </row>
    <row r="202" spans="1:31" ht="15.75" thickBot="1" x14ac:dyDescent="0.3">
      <c r="A202" s="225">
        <f t="shared" si="51"/>
        <v>198</v>
      </c>
      <c r="B202" s="18"/>
      <c r="C202" s="19"/>
      <c r="D202" s="20"/>
      <c r="E202" s="62">
        <v>0</v>
      </c>
      <c r="F202" s="255">
        <v>0.255</v>
      </c>
      <c r="G202" s="8">
        <f t="shared" si="52"/>
        <v>0</v>
      </c>
      <c r="H202" s="8">
        <f t="shared" si="53"/>
        <v>0</v>
      </c>
      <c r="I202" s="8">
        <f t="shared" si="54"/>
        <v>0</v>
      </c>
      <c r="J202" s="8">
        <f t="shared" si="47"/>
        <v>0</v>
      </c>
      <c r="K202" s="8">
        <f t="shared" si="48"/>
        <v>0</v>
      </c>
      <c r="L202" s="8">
        <f t="shared" si="49"/>
        <v>0</v>
      </c>
      <c r="M202" s="14">
        <f t="shared" si="43"/>
        <v>0</v>
      </c>
      <c r="N202" s="46"/>
      <c r="O202" s="228" t="str">
        <f>IF(AND(E202&gt;0,N202&gt;0),IF(E202&gt;0,VLOOKUP(N202,Tilinumerot!$D$3:$F$54,3,FALSE),"Ei tilinroa"),"-")</f>
        <v>-</v>
      </c>
      <c r="P202" s="62"/>
      <c r="Q202" s="62"/>
      <c r="R202" s="62"/>
      <c r="S202" s="62"/>
      <c r="T202" s="62"/>
      <c r="U202" s="62"/>
      <c r="V202" s="62"/>
      <c r="W202" s="62"/>
      <c r="X202" s="62"/>
      <c r="Y202" s="62"/>
      <c r="Z202" s="64"/>
      <c r="AA202" s="64"/>
      <c r="AB202" s="15">
        <f t="shared" si="44"/>
        <v>0</v>
      </c>
      <c r="AC202" s="71">
        <f t="shared" si="45"/>
        <v>0</v>
      </c>
      <c r="AD202" s="71">
        <f t="shared" si="46"/>
        <v>0</v>
      </c>
      <c r="AE202" t="str">
        <f t="shared" si="50"/>
        <v/>
      </c>
    </row>
    <row r="203" spans="1:31" ht="15.75" thickBot="1" x14ac:dyDescent="0.3">
      <c r="A203" s="225">
        <f t="shared" si="51"/>
        <v>199</v>
      </c>
      <c r="B203" s="18"/>
      <c r="C203" s="19"/>
      <c r="D203" s="20"/>
      <c r="E203" s="62">
        <v>0</v>
      </c>
      <c r="F203" s="255">
        <v>0.255</v>
      </c>
      <c r="G203" s="8">
        <f t="shared" si="52"/>
        <v>0</v>
      </c>
      <c r="H203" s="8">
        <f t="shared" si="53"/>
        <v>0</v>
      </c>
      <c r="I203" s="8">
        <f t="shared" si="54"/>
        <v>0</v>
      </c>
      <c r="J203" s="8">
        <f t="shared" si="47"/>
        <v>0</v>
      </c>
      <c r="K203" s="8">
        <f t="shared" si="48"/>
        <v>0</v>
      </c>
      <c r="L203" s="8">
        <f t="shared" si="49"/>
        <v>0</v>
      </c>
      <c r="M203" s="14">
        <f t="shared" si="43"/>
        <v>0</v>
      </c>
      <c r="N203" s="46"/>
      <c r="O203" s="228" t="str">
        <f>IF(AND(E203&gt;0,N203&gt;0),IF(E203&gt;0,VLOOKUP(N203,Tilinumerot!$D$3:$F$54,3,FALSE),"Ei tilinroa"),"-")</f>
        <v>-</v>
      </c>
      <c r="P203" s="62"/>
      <c r="Q203" s="62"/>
      <c r="R203" s="62"/>
      <c r="S203" s="62"/>
      <c r="T203" s="62"/>
      <c r="U203" s="62"/>
      <c r="V203" s="62"/>
      <c r="W203" s="62"/>
      <c r="X203" s="62"/>
      <c r="Y203" s="62"/>
      <c r="Z203" s="64"/>
      <c r="AA203" s="64"/>
      <c r="AB203" s="15">
        <f t="shared" si="44"/>
        <v>0</v>
      </c>
      <c r="AC203" s="71">
        <f t="shared" si="45"/>
        <v>0</v>
      </c>
      <c r="AD203" s="71">
        <f t="shared" si="46"/>
        <v>0</v>
      </c>
      <c r="AE203" t="str">
        <f t="shared" si="50"/>
        <v/>
      </c>
    </row>
    <row r="204" spans="1:31" ht="15.75" thickBot="1" x14ac:dyDescent="0.3">
      <c r="A204" s="225">
        <f t="shared" si="51"/>
        <v>200</v>
      </c>
      <c r="B204" s="18"/>
      <c r="C204" s="19"/>
      <c r="D204" s="20"/>
      <c r="E204" s="62">
        <v>0</v>
      </c>
      <c r="F204" s="255">
        <v>0.255</v>
      </c>
      <c r="G204" s="8">
        <f t="shared" si="52"/>
        <v>0</v>
      </c>
      <c r="H204" s="8">
        <f t="shared" si="53"/>
        <v>0</v>
      </c>
      <c r="I204" s="8">
        <f t="shared" si="54"/>
        <v>0</v>
      </c>
      <c r="J204" s="8">
        <f t="shared" si="47"/>
        <v>0</v>
      </c>
      <c r="K204" s="8">
        <f t="shared" si="48"/>
        <v>0</v>
      </c>
      <c r="L204" s="8">
        <f t="shared" si="49"/>
        <v>0</v>
      </c>
      <c r="M204" s="14">
        <f t="shared" si="43"/>
        <v>0</v>
      </c>
      <c r="N204" s="46"/>
      <c r="O204" s="228" t="str">
        <f>IF(AND(E204&gt;0,N204&gt;0),IF(E204&gt;0,VLOOKUP(N204,Tilinumerot!$D$3:$F$54,3,FALSE),"Ei tilinroa"),"-")</f>
        <v>-</v>
      </c>
      <c r="P204" s="62"/>
      <c r="Q204" s="62"/>
      <c r="R204" s="62"/>
      <c r="S204" s="62"/>
      <c r="T204" s="62"/>
      <c r="U204" s="62"/>
      <c r="V204" s="62"/>
      <c r="W204" s="62"/>
      <c r="X204" s="62"/>
      <c r="Y204" s="62"/>
      <c r="Z204" s="64"/>
      <c r="AA204" s="64"/>
      <c r="AB204" s="15">
        <f t="shared" si="44"/>
        <v>0</v>
      </c>
      <c r="AC204" s="71">
        <f t="shared" si="45"/>
        <v>0</v>
      </c>
      <c r="AD204" s="71">
        <f t="shared" si="46"/>
        <v>0</v>
      </c>
      <c r="AE204" t="str">
        <f t="shared" si="50"/>
        <v/>
      </c>
    </row>
    <row r="205" spans="1:31" ht="15.75" thickBot="1" x14ac:dyDescent="0.3">
      <c r="A205" s="225">
        <f t="shared" si="51"/>
        <v>201</v>
      </c>
      <c r="B205" s="18"/>
      <c r="C205" s="19"/>
      <c r="D205" s="20"/>
      <c r="E205" s="62">
        <v>0</v>
      </c>
      <c r="F205" s="255">
        <v>0.255</v>
      </c>
      <c r="G205" s="8">
        <f t="shared" si="52"/>
        <v>0</v>
      </c>
      <c r="H205" s="8">
        <f t="shared" si="53"/>
        <v>0</v>
      </c>
      <c r="I205" s="8">
        <f t="shared" si="54"/>
        <v>0</v>
      </c>
      <c r="J205" s="8">
        <f t="shared" si="47"/>
        <v>0</v>
      </c>
      <c r="K205" s="8">
        <f t="shared" si="48"/>
        <v>0</v>
      </c>
      <c r="L205" s="8">
        <f t="shared" si="49"/>
        <v>0</v>
      </c>
      <c r="M205" s="14">
        <f t="shared" si="43"/>
        <v>0</v>
      </c>
      <c r="N205" s="46"/>
      <c r="O205" s="228" t="str">
        <f>IF(AND(E205&gt;0,N205&gt;0),IF(E205&gt;0,VLOOKUP(N205,Tilinumerot!$D$3:$F$54,3,FALSE),"Ei tilinroa"),"-")</f>
        <v>-</v>
      </c>
      <c r="P205" s="62"/>
      <c r="Q205" s="62"/>
      <c r="R205" s="62"/>
      <c r="S205" s="62"/>
      <c r="T205" s="62"/>
      <c r="U205" s="62"/>
      <c r="V205" s="62"/>
      <c r="W205" s="62"/>
      <c r="X205" s="62"/>
      <c r="Y205" s="62"/>
      <c r="Z205" s="64"/>
      <c r="AA205" s="64"/>
      <c r="AB205" s="15">
        <f t="shared" si="44"/>
        <v>0</v>
      </c>
      <c r="AC205" s="71">
        <f t="shared" si="45"/>
        <v>0</v>
      </c>
      <c r="AD205" s="71">
        <f t="shared" si="46"/>
        <v>0</v>
      </c>
      <c r="AE205" t="str">
        <f t="shared" si="50"/>
        <v/>
      </c>
    </row>
    <row r="206" spans="1:31" ht="15.75" thickBot="1" x14ac:dyDescent="0.3">
      <c r="A206" s="225">
        <f t="shared" si="51"/>
        <v>202</v>
      </c>
      <c r="B206" s="18"/>
      <c r="C206" s="19"/>
      <c r="D206" s="20"/>
      <c r="E206" s="62">
        <v>0</v>
      </c>
      <c r="F206" s="255">
        <v>0.255</v>
      </c>
      <c r="G206" s="8">
        <f t="shared" si="52"/>
        <v>0</v>
      </c>
      <c r="H206" s="8">
        <f t="shared" si="53"/>
        <v>0</v>
      </c>
      <c r="I206" s="8">
        <f t="shared" si="54"/>
        <v>0</v>
      </c>
      <c r="J206" s="8">
        <f t="shared" si="47"/>
        <v>0</v>
      </c>
      <c r="K206" s="8">
        <f t="shared" si="48"/>
        <v>0</v>
      </c>
      <c r="L206" s="8">
        <f t="shared" si="49"/>
        <v>0</v>
      </c>
      <c r="M206" s="14">
        <f t="shared" si="43"/>
        <v>0</v>
      </c>
      <c r="N206" s="46"/>
      <c r="O206" s="228" t="str">
        <f>IF(AND(E206&gt;0,N206&gt;0),IF(E206&gt;0,VLOOKUP(N206,Tilinumerot!$D$3:$F$54,3,FALSE),"Ei tilinroa"),"-")</f>
        <v>-</v>
      </c>
      <c r="P206" s="62"/>
      <c r="Q206" s="62"/>
      <c r="R206" s="62"/>
      <c r="S206" s="62"/>
      <c r="T206" s="62"/>
      <c r="U206" s="62"/>
      <c r="V206" s="62"/>
      <c r="W206" s="62"/>
      <c r="X206" s="62"/>
      <c r="Y206" s="62"/>
      <c r="Z206" s="64"/>
      <c r="AA206" s="64"/>
      <c r="AB206" s="15">
        <f t="shared" si="44"/>
        <v>0</v>
      </c>
      <c r="AC206" s="71">
        <f t="shared" si="45"/>
        <v>0</v>
      </c>
      <c r="AD206" s="71">
        <f t="shared" si="46"/>
        <v>0</v>
      </c>
      <c r="AE206" t="str">
        <f t="shared" si="50"/>
        <v/>
      </c>
    </row>
    <row r="207" spans="1:31" ht="15.75" thickBot="1" x14ac:dyDescent="0.3">
      <c r="A207" s="225">
        <f t="shared" si="51"/>
        <v>203</v>
      </c>
      <c r="B207" s="18"/>
      <c r="C207" s="19"/>
      <c r="D207" s="20"/>
      <c r="E207" s="62">
        <v>0</v>
      </c>
      <c r="F207" s="255">
        <v>0.255</v>
      </c>
      <c r="G207" s="8">
        <f t="shared" si="52"/>
        <v>0</v>
      </c>
      <c r="H207" s="8">
        <f t="shared" si="53"/>
        <v>0</v>
      </c>
      <c r="I207" s="8">
        <f t="shared" si="54"/>
        <v>0</v>
      </c>
      <c r="J207" s="8">
        <f t="shared" si="47"/>
        <v>0</v>
      </c>
      <c r="K207" s="8">
        <f t="shared" si="48"/>
        <v>0</v>
      </c>
      <c r="L207" s="8">
        <f t="shared" si="49"/>
        <v>0</v>
      </c>
      <c r="M207" s="14">
        <f t="shared" si="43"/>
        <v>0</v>
      </c>
      <c r="N207" s="46"/>
      <c r="O207" s="228" t="str">
        <f>IF(AND(E207&gt;0,N207&gt;0),IF(E207&gt;0,VLOOKUP(N207,Tilinumerot!$D$3:$F$54,3,FALSE),"Ei tilinroa"),"-")</f>
        <v>-</v>
      </c>
      <c r="P207" s="62"/>
      <c r="Q207" s="62"/>
      <c r="R207" s="62"/>
      <c r="S207" s="62"/>
      <c r="T207" s="62"/>
      <c r="U207" s="62"/>
      <c r="V207" s="62"/>
      <c r="W207" s="62"/>
      <c r="X207" s="62"/>
      <c r="Y207" s="62"/>
      <c r="Z207" s="64"/>
      <c r="AA207" s="64"/>
      <c r="AB207" s="15">
        <f t="shared" si="44"/>
        <v>0</v>
      </c>
      <c r="AC207" s="71">
        <f t="shared" si="45"/>
        <v>0</v>
      </c>
      <c r="AD207" s="71">
        <f t="shared" si="46"/>
        <v>0</v>
      </c>
      <c r="AE207" t="str">
        <f t="shared" si="50"/>
        <v/>
      </c>
    </row>
    <row r="208" spans="1:31" ht="15.75" thickBot="1" x14ac:dyDescent="0.3">
      <c r="A208" s="225">
        <f t="shared" si="51"/>
        <v>204</v>
      </c>
      <c r="B208" s="18"/>
      <c r="C208" s="19"/>
      <c r="D208" s="20"/>
      <c r="E208" s="62">
        <v>0</v>
      </c>
      <c r="F208" s="255">
        <v>0.255</v>
      </c>
      <c r="G208" s="8">
        <f t="shared" si="52"/>
        <v>0</v>
      </c>
      <c r="H208" s="8">
        <f t="shared" si="53"/>
        <v>0</v>
      </c>
      <c r="I208" s="8">
        <f t="shared" si="54"/>
        <v>0</v>
      </c>
      <c r="J208" s="8">
        <f t="shared" si="47"/>
        <v>0</v>
      </c>
      <c r="K208" s="8">
        <f t="shared" si="48"/>
        <v>0</v>
      </c>
      <c r="L208" s="8">
        <f t="shared" si="49"/>
        <v>0</v>
      </c>
      <c r="M208" s="14">
        <f t="shared" ref="M208:M271" si="55">E208-(SUM(G208:L208))-SUM(P208:AA208)</f>
        <v>0</v>
      </c>
      <c r="N208" s="46"/>
      <c r="O208" s="228" t="str">
        <f>IF(AND(E208&gt;0,N208&gt;0),IF(E208&gt;0,VLOOKUP(N208,Tilinumerot!$D$3:$F$54,3,FALSE),"Ei tilinroa"),"-")</f>
        <v>-</v>
      </c>
      <c r="P208" s="62"/>
      <c r="Q208" s="62"/>
      <c r="R208" s="62"/>
      <c r="S208" s="62"/>
      <c r="T208" s="62"/>
      <c r="U208" s="62"/>
      <c r="V208" s="62"/>
      <c r="W208" s="62"/>
      <c r="X208" s="62"/>
      <c r="Y208" s="62"/>
      <c r="Z208" s="64"/>
      <c r="AA208" s="64"/>
      <c r="AB208" s="15">
        <f t="shared" ref="AB208:AB271" si="56">E208-SUM(G208:L208)</f>
        <v>0</v>
      </c>
      <c r="AC208" s="71">
        <f t="shared" ref="AC208:AC271" si="57">IF(N208&lt;&gt;"",SUM(P208:Y208),0)</f>
        <v>0</v>
      </c>
      <c r="AD208" s="71">
        <f t="shared" ref="AD208:AD271" si="58">SUM(G208:L208)</f>
        <v>0</v>
      </c>
      <c r="AE208" t="str">
        <f t="shared" si="50"/>
        <v/>
      </c>
    </row>
    <row r="209" spans="1:31" ht="15.75" thickBot="1" x14ac:dyDescent="0.3">
      <c r="A209" s="225">
        <f t="shared" si="51"/>
        <v>205</v>
      </c>
      <c r="B209" s="18"/>
      <c r="C209" s="19"/>
      <c r="D209" s="20"/>
      <c r="E209" s="62">
        <v>0</v>
      </c>
      <c r="F209" s="255">
        <v>0.255</v>
      </c>
      <c r="G209" s="8">
        <f t="shared" si="52"/>
        <v>0</v>
      </c>
      <c r="H209" s="8">
        <f t="shared" si="53"/>
        <v>0</v>
      </c>
      <c r="I209" s="8">
        <f t="shared" si="54"/>
        <v>0</v>
      </c>
      <c r="J209" s="8">
        <f t="shared" si="47"/>
        <v>0</v>
      </c>
      <c r="K209" s="8">
        <f t="shared" si="48"/>
        <v>0</v>
      </c>
      <c r="L209" s="8">
        <f t="shared" si="49"/>
        <v>0</v>
      </c>
      <c r="M209" s="14">
        <f t="shared" si="55"/>
        <v>0</v>
      </c>
      <c r="N209" s="46"/>
      <c r="O209" s="228" t="str">
        <f>IF(AND(E209&gt;0,N209&gt;0),IF(E209&gt;0,VLOOKUP(N209,Tilinumerot!$D$3:$F$54,3,FALSE),"Ei tilinroa"),"-")</f>
        <v>-</v>
      </c>
      <c r="P209" s="62"/>
      <c r="Q209" s="62"/>
      <c r="R209" s="62"/>
      <c r="S209" s="62"/>
      <c r="T209" s="62"/>
      <c r="U209" s="62"/>
      <c r="V209" s="62"/>
      <c r="W209" s="62"/>
      <c r="X209" s="62"/>
      <c r="Y209" s="62"/>
      <c r="Z209" s="64"/>
      <c r="AA209" s="64"/>
      <c r="AB209" s="15">
        <f t="shared" si="56"/>
        <v>0</v>
      </c>
      <c r="AC209" s="71">
        <f t="shared" si="57"/>
        <v>0</v>
      </c>
      <c r="AD209" s="71">
        <f t="shared" si="58"/>
        <v>0</v>
      </c>
      <c r="AE209" t="str">
        <f t="shared" si="50"/>
        <v/>
      </c>
    </row>
    <row r="210" spans="1:31" ht="15.75" thickBot="1" x14ac:dyDescent="0.3">
      <c r="A210" s="225">
        <f t="shared" si="51"/>
        <v>206</v>
      </c>
      <c r="B210" s="18"/>
      <c r="C210" s="19"/>
      <c r="D210" s="20"/>
      <c r="E210" s="62">
        <v>0</v>
      </c>
      <c r="F210" s="255">
        <v>0.255</v>
      </c>
      <c r="G210" s="8">
        <f t="shared" si="52"/>
        <v>0</v>
      </c>
      <c r="H210" s="8">
        <f t="shared" si="53"/>
        <v>0</v>
      </c>
      <c r="I210" s="8">
        <f t="shared" si="54"/>
        <v>0</v>
      </c>
      <c r="J210" s="8">
        <f t="shared" si="47"/>
        <v>0</v>
      </c>
      <c r="K210" s="8">
        <f t="shared" si="48"/>
        <v>0</v>
      </c>
      <c r="L210" s="8">
        <f t="shared" si="49"/>
        <v>0</v>
      </c>
      <c r="M210" s="14">
        <f t="shared" si="55"/>
        <v>0</v>
      </c>
      <c r="N210" s="46"/>
      <c r="O210" s="228" t="str">
        <f>IF(AND(E210&gt;0,N210&gt;0),IF(E210&gt;0,VLOOKUP(N210,Tilinumerot!$D$3:$F$54,3,FALSE),"Ei tilinroa"),"-")</f>
        <v>-</v>
      </c>
      <c r="P210" s="62"/>
      <c r="Q210" s="62"/>
      <c r="R210" s="62"/>
      <c r="S210" s="62"/>
      <c r="T210" s="62"/>
      <c r="U210" s="62"/>
      <c r="V210" s="62"/>
      <c r="W210" s="62"/>
      <c r="X210" s="62"/>
      <c r="Y210" s="62"/>
      <c r="Z210" s="64"/>
      <c r="AA210" s="64"/>
      <c r="AB210" s="15">
        <f t="shared" si="56"/>
        <v>0</v>
      </c>
      <c r="AC210" s="71">
        <f t="shared" si="57"/>
        <v>0</v>
      </c>
      <c r="AD210" s="71">
        <f t="shared" si="58"/>
        <v>0</v>
      </c>
      <c r="AE210" t="str">
        <f t="shared" si="50"/>
        <v/>
      </c>
    </row>
    <row r="211" spans="1:31" ht="15.75" thickBot="1" x14ac:dyDescent="0.3">
      <c r="A211" s="225">
        <f t="shared" si="51"/>
        <v>207</v>
      </c>
      <c r="B211" s="18"/>
      <c r="C211" s="19"/>
      <c r="D211" s="20"/>
      <c r="E211" s="62">
        <v>0</v>
      </c>
      <c r="F211" s="255">
        <v>0.255</v>
      </c>
      <c r="G211" s="8">
        <f t="shared" si="52"/>
        <v>0</v>
      </c>
      <c r="H211" s="8">
        <f t="shared" si="53"/>
        <v>0</v>
      </c>
      <c r="I211" s="8">
        <f t="shared" si="54"/>
        <v>0</v>
      </c>
      <c r="J211" s="8">
        <f t="shared" si="47"/>
        <v>0</v>
      </c>
      <c r="K211" s="8">
        <f t="shared" si="48"/>
        <v>0</v>
      </c>
      <c r="L211" s="8">
        <f t="shared" si="49"/>
        <v>0</v>
      </c>
      <c r="M211" s="14">
        <f t="shared" si="55"/>
        <v>0</v>
      </c>
      <c r="N211" s="46"/>
      <c r="O211" s="228" t="str">
        <f>IF(AND(E211&gt;0,N211&gt;0),IF(E211&gt;0,VLOOKUP(N211,Tilinumerot!$D$3:$F$54,3,FALSE),"Ei tilinroa"),"-")</f>
        <v>-</v>
      </c>
      <c r="P211" s="62"/>
      <c r="Q211" s="62"/>
      <c r="R211" s="62"/>
      <c r="S211" s="62"/>
      <c r="T211" s="62"/>
      <c r="U211" s="62"/>
      <c r="V211" s="62"/>
      <c r="W211" s="62"/>
      <c r="X211" s="62"/>
      <c r="Y211" s="62"/>
      <c r="Z211" s="64"/>
      <c r="AA211" s="64"/>
      <c r="AB211" s="15">
        <f t="shared" si="56"/>
        <v>0</v>
      </c>
      <c r="AC211" s="71">
        <f t="shared" si="57"/>
        <v>0</v>
      </c>
      <c r="AD211" s="71">
        <f t="shared" si="58"/>
        <v>0</v>
      </c>
      <c r="AE211" t="str">
        <f t="shared" si="50"/>
        <v/>
      </c>
    </row>
    <row r="212" spans="1:31" ht="15.75" thickBot="1" x14ac:dyDescent="0.3">
      <c r="A212" s="225">
        <f t="shared" si="51"/>
        <v>208</v>
      </c>
      <c r="B212" s="18"/>
      <c r="C212" s="19"/>
      <c r="D212" s="20"/>
      <c r="E212" s="62">
        <v>0</v>
      </c>
      <c r="F212" s="255">
        <v>0.255</v>
      </c>
      <c r="G212" s="8">
        <f t="shared" si="52"/>
        <v>0</v>
      </c>
      <c r="H212" s="8">
        <f t="shared" si="53"/>
        <v>0</v>
      </c>
      <c r="I212" s="8">
        <f t="shared" si="54"/>
        <v>0</v>
      </c>
      <c r="J212" s="8">
        <f t="shared" si="47"/>
        <v>0</v>
      </c>
      <c r="K212" s="8">
        <f t="shared" si="48"/>
        <v>0</v>
      </c>
      <c r="L212" s="8">
        <f t="shared" si="49"/>
        <v>0</v>
      </c>
      <c r="M212" s="14">
        <f t="shared" si="55"/>
        <v>0</v>
      </c>
      <c r="N212" s="46"/>
      <c r="O212" s="228" t="str">
        <f>IF(AND(E212&gt;0,N212&gt;0),IF(E212&gt;0,VLOOKUP(N212,Tilinumerot!$D$3:$F$54,3,FALSE),"Ei tilinroa"),"-")</f>
        <v>-</v>
      </c>
      <c r="P212" s="62"/>
      <c r="Q212" s="62"/>
      <c r="R212" s="62"/>
      <c r="S212" s="62"/>
      <c r="T212" s="62"/>
      <c r="U212" s="62"/>
      <c r="V212" s="62"/>
      <c r="W212" s="62"/>
      <c r="X212" s="62"/>
      <c r="Y212" s="62"/>
      <c r="Z212" s="64"/>
      <c r="AA212" s="64"/>
      <c r="AB212" s="15">
        <f t="shared" si="56"/>
        <v>0</v>
      </c>
      <c r="AC212" s="71">
        <f t="shared" si="57"/>
        <v>0</v>
      </c>
      <c r="AD212" s="71">
        <f t="shared" si="58"/>
        <v>0</v>
      </c>
      <c r="AE212" t="str">
        <f t="shared" si="50"/>
        <v/>
      </c>
    </row>
    <row r="213" spans="1:31" ht="15.75" thickBot="1" x14ac:dyDescent="0.3">
      <c r="A213" s="225">
        <f t="shared" si="51"/>
        <v>209</v>
      </c>
      <c r="B213" s="18"/>
      <c r="C213" s="19"/>
      <c r="D213" s="20"/>
      <c r="E213" s="62">
        <v>0</v>
      </c>
      <c r="F213" s="255">
        <v>0.255</v>
      </c>
      <c r="G213" s="8">
        <f t="shared" si="52"/>
        <v>0</v>
      </c>
      <c r="H213" s="8">
        <f t="shared" si="53"/>
        <v>0</v>
      </c>
      <c r="I213" s="8">
        <f t="shared" si="54"/>
        <v>0</v>
      </c>
      <c r="J213" s="8">
        <f t="shared" si="47"/>
        <v>0</v>
      </c>
      <c r="K213" s="8">
        <f t="shared" si="48"/>
        <v>0</v>
      </c>
      <c r="L213" s="8">
        <f t="shared" si="49"/>
        <v>0</v>
      </c>
      <c r="M213" s="14">
        <f t="shared" si="55"/>
        <v>0</v>
      </c>
      <c r="N213" s="46"/>
      <c r="O213" s="228" t="str">
        <f>IF(AND(E213&gt;0,N213&gt;0),IF(E213&gt;0,VLOOKUP(N213,Tilinumerot!$D$3:$F$54,3,FALSE),"Ei tilinroa"),"-")</f>
        <v>-</v>
      </c>
      <c r="P213" s="62"/>
      <c r="Q213" s="62"/>
      <c r="R213" s="62"/>
      <c r="S213" s="62"/>
      <c r="T213" s="62"/>
      <c r="U213" s="62"/>
      <c r="V213" s="62"/>
      <c r="W213" s="62"/>
      <c r="X213" s="62"/>
      <c r="Y213" s="62"/>
      <c r="Z213" s="64"/>
      <c r="AA213" s="64"/>
      <c r="AB213" s="15">
        <f t="shared" si="56"/>
        <v>0</v>
      </c>
      <c r="AC213" s="71">
        <f t="shared" si="57"/>
        <v>0</v>
      </c>
      <c r="AD213" s="71">
        <f t="shared" si="58"/>
        <v>0</v>
      </c>
      <c r="AE213" t="str">
        <f t="shared" si="50"/>
        <v/>
      </c>
    </row>
    <row r="214" spans="1:31" ht="15.75" thickBot="1" x14ac:dyDescent="0.3">
      <c r="A214" s="225">
        <f t="shared" si="51"/>
        <v>210</v>
      </c>
      <c r="B214" s="18"/>
      <c r="C214" s="19"/>
      <c r="D214" s="20"/>
      <c r="E214" s="62">
        <v>0</v>
      </c>
      <c r="F214" s="255">
        <v>0.255</v>
      </c>
      <c r="G214" s="8">
        <f t="shared" si="52"/>
        <v>0</v>
      </c>
      <c r="H214" s="8">
        <f t="shared" si="53"/>
        <v>0</v>
      </c>
      <c r="I214" s="8">
        <f t="shared" si="54"/>
        <v>0</v>
      </c>
      <c r="J214" s="8">
        <f t="shared" si="47"/>
        <v>0</v>
      </c>
      <c r="K214" s="8">
        <f t="shared" si="48"/>
        <v>0</v>
      </c>
      <c r="L214" s="8">
        <f t="shared" si="49"/>
        <v>0</v>
      </c>
      <c r="M214" s="14">
        <f t="shared" si="55"/>
        <v>0</v>
      </c>
      <c r="N214" s="46"/>
      <c r="O214" s="228" t="str">
        <f>IF(AND(E214&gt;0,N214&gt;0),IF(E214&gt;0,VLOOKUP(N214,Tilinumerot!$D$3:$F$54,3,FALSE),"Ei tilinroa"),"-")</f>
        <v>-</v>
      </c>
      <c r="P214" s="62"/>
      <c r="Q214" s="62"/>
      <c r="R214" s="62"/>
      <c r="S214" s="62"/>
      <c r="T214" s="62"/>
      <c r="U214" s="62"/>
      <c r="V214" s="62"/>
      <c r="W214" s="62"/>
      <c r="X214" s="62"/>
      <c r="Y214" s="62"/>
      <c r="Z214" s="64"/>
      <c r="AA214" s="64"/>
      <c r="AB214" s="15">
        <f t="shared" si="56"/>
        <v>0</v>
      </c>
      <c r="AC214" s="71">
        <f t="shared" si="57"/>
        <v>0</v>
      </c>
      <c r="AD214" s="71">
        <f t="shared" si="58"/>
        <v>0</v>
      </c>
      <c r="AE214" t="str">
        <f t="shared" si="50"/>
        <v/>
      </c>
    </row>
    <row r="215" spans="1:31" ht="15.75" thickBot="1" x14ac:dyDescent="0.3">
      <c r="A215" s="225">
        <f t="shared" si="51"/>
        <v>211</v>
      </c>
      <c r="B215" s="18"/>
      <c r="C215" s="19"/>
      <c r="D215" s="20"/>
      <c r="E215" s="62">
        <v>0</v>
      </c>
      <c r="F215" s="255">
        <v>0.255</v>
      </c>
      <c r="G215" s="8">
        <f t="shared" si="52"/>
        <v>0</v>
      </c>
      <c r="H215" s="8">
        <f t="shared" si="53"/>
        <v>0</v>
      </c>
      <c r="I215" s="8">
        <f t="shared" si="54"/>
        <v>0</v>
      </c>
      <c r="J215" s="8">
        <f t="shared" si="47"/>
        <v>0</v>
      </c>
      <c r="K215" s="8">
        <f t="shared" si="48"/>
        <v>0</v>
      </c>
      <c r="L215" s="8">
        <f t="shared" si="49"/>
        <v>0</v>
      </c>
      <c r="M215" s="14">
        <f t="shared" si="55"/>
        <v>0</v>
      </c>
      <c r="N215" s="46"/>
      <c r="O215" s="228" t="str">
        <f>IF(AND(E215&gt;0,N215&gt;0),IF(E215&gt;0,VLOOKUP(N215,Tilinumerot!$D$3:$F$54,3,FALSE),"Ei tilinroa"),"-")</f>
        <v>-</v>
      </c>
      <c r="P215" s="62"/>
      <c r="Q215" s="62"/>
      <c r="R215" s="62"/>
      <c r="S215" s="62"/>
      <c r="T215" s="62"/>
      <c r="U215" s="62"/>
      <c r="V215" s="62"/>
      <c r="W215" s="62"/>
      <c r="X215" s="62"/>
      <c r="Y215" s="62"/>
      <c r="Z215" s="64"/>
      <c r="AA215" s="64"/>
      <c r="AB215" s="15">
        <f t="shared" si="56"/>
        <v>0</v>
      </c>
      <c r="AC215" s="71">
        <f t="shared" si="57"/>
        <v>0</v>
      </c>
      <c r="AD215" s="71">
        <f t="shared" si="58"/>
        <v>0</v>
      </c>
      <c r="AE215" t="str">
        <f t="shared" si="50"/>
        <v/>
      </c>
    </row>
    <row r="216" spans="1:31" ht="15.75" thickBot="1" x14ac:dyDescent="0.3">
      <c r="A216" s="225">
        <f t="shared" si="51"/>
        <v>212</v>
      </c>
      <c r="B216" s="18"/>
      <c r="C216" s="19"/>
      <c r="D216" s="20"/>
      <c r="E216" s="62">
        <v>0</v>
      </c>
      <c r="F216" s="255">
        <v>0.255</v>
      </c>
      <c r="G216" s="8">
        <f t="shared" si="52"/>
        <v>0</v>
      </c>
      <c r="H216" s="8">
        <f t="shared" si="53"/>
        <v>0</v>
      </c>
      <c r="I216" s="8">
        <f t="shared" si="54"/>
        <v>0</v>
      </c>
      <c r="J216" s="8">
        <f t="shared" si="47"/>
        <v>0</v>
      </c>
      <c r="K216" s="8">
        <f t="shared" si="48"/>
        <v>0</v>
      </c>
      <c r="L216" s="8">
        <f t="shared" si="49"/>
        <v>0</v>
      </c>
      <c r="M216" s="14">
        <f t="shared" si="55"/>
        <v>0</v>
      </c>
      <c r="N216" s="46"/>
      <c r="O216" s="228" t="str">
        <f>IF(AND(E216&gt;0,N216&gt;0),IF(E216&gt;0,VLOOKUP(N216,Tilinumerot!$D$3:$F$54,3,FALSE),"Ei tilinroa"),"-")</f>
        <v>-</v>
      </c>
      <c r="P216" s="62"/>
      <c r="Q216" s="62"/>
      <c r="R216" s="62"/>
      <c r="S216" s="62"/>
      <c r="T216" s="62"/>
      <c r="U216" s="62"/>
      <c r="V216" s="62"/>
      <c r="W216" s="62"/>
      <c r="X216" s="62"/>
      <c r="Y216" s="62"/>
      <c r="Z216" s="64"/>
      <c r="AA216" s="64"/>
      <c r="AB216" s="15">
        <f t="shared" si="56"/>
        <v>0</v>
      </c>
      <c r="AC216" s="71">
        <f t="shared" si="57"/>
        <v>0</v>
      </c>
      <c r="AD216" s="71">
        <f t="shared" si="58"/>
        <v>0</v>
      </c>
      <c r="AE216" t="str">
        <f t="shared" si="50"/>
        <v/>
      </c>
    </row>
    <row r="217" spans="1:31" ht="15.75" thickBot="1" x14ac:dyDescent="0.3">
      <c r="A217" s="225">
        <f t="shared" si="51"/>
        <v>213</v>
      </c>
      <c r="B217" s="18"/>
      <c r="C217" s="19"/>
      <c r="D217" s="20"/>
      <c r="E217" s="62">
        <v>0</v>
      </c>
      <c r="F217" s="255">
        <v>0.255</v>
      </c>
      <c r="G217" s="8">
        <f t="shared" si="52"/>
        <v>0</v>
      </c>
      <c r="H217" s="8">
        <f t="shared" si="53"/>
        <v>0</v>
      </c>
      <c r="I217" s="8">
        <f t="shared" si="54"/>
        <v>0</v>
      </c>
      <c r="J217" s="8">
        <f t="shared" si="47"/>
        <v>0</v>
      </c>
      <c r="K217" s="8">
        <f t="shared" si="48"/>
        <v>0</v>
      </c>
      <c r="L217" s="8">
        <f t="shared" si="49"/>
        <v>0</v>
      </c>
      <c r="M217" s="14">
        <f t="shared" si="55"/>
        <v>0</v>
      </c>
      <c r="N217" s="46"/>
      <c r="O217" s="228" t="str">
        <f>IF(AND(E217&gt;0,N217&gt;0),IF(E217&gt;0,VLOOKUP(N217,Tilinumerot!$D$3:$F$54,3,FALSE),"Ei tilinroa"),"-")</f>
        <v>-</v>
      </c>
      <c r="P217" s="62"/>
      <c r="Q217" s="62"/>
      <c r="R217" s="62"/>
      <c r="S217" s="62"/>
      <c r="T217" s="62"/>
      <c r="U217" s="62"/>
      <c r="V217" s="62"/>
      <c r="W217" s="62"/>
      <c r="X217" s="62"/>
      <c r="Y217" s="62"/>
      <c r="Z217" s="64"/>
      <c r="AA217" s="64"/>
      <c r="AB217" s="15">
        <f t="shared" si="56"/>
        <v>0</v>
      </c>
      <c r="AC217" s="71">
        <f t="shared" si="57"/>
        <v>0</v>
      </c>
      <c r="AD217" s="71">
        <f t="shared" si="58"/>
        <v>0</v>
      </c>
      <c r="AE217" t="str">
        <f t="shared" si="50"/>
        <v/>
      </c>
    </row>
    <row r="218" spans="1:31" ht="15.75" thickBot="1" x14ac:dyDescent="0.3">
      <c r="A218" s="225">
        <f t="shared" si="51"/>
        <v>214</v>
      </c>
      <c r="B218" s="18"/>
      <c r="C218" s="19"/>
      <c r="D218" s="20"/>
      <c r="E218" s="62">
        <v>0</v>
      </c>
      <c r="F218" s="255">
        <v>0.255</v>
      </c>
      <c r="G218" s="8">
        <f t="shared" si="52"/>
        <v>0</v>
      </c>
      <c r="H218" s="8">
        <f t="shared" si="53"/>
        <v>0</v>
      </c>
      <c r="I218" s="8">
        <f t="shared" si="54"/>
        <v>0</v>
      </c>
      <c r="J218" s="8">
        <f t="shared" si="47"/>
        <v>0</v>
      </c>
      <c r="K218" s="8">
        <f t="shared" si="48"/>
        <v>0</v>
      </c>
      <c r="L218" s="8">
        <f t="shared" si="49"/>
        <v>0</v>
      </c>
      <c r="M218" s="14">
        <f t="shared" si="55"/>
        <v>0</v>
      </c>
      <c r="N218" s="46"/>
      <c r="O218" s="228" t="str">
        <f>IF(AND(E218&gt;0,N218&gt;0),IF(E218&gt;0,VLOOKUP(N218,Tilinumerot!$D$3:$F$54,3,FALSE),"Ei tilinroa"),"-")</f>
        <v>-</v>
      </c>
      <c r="P218" s="62"/>
      <c r="Q218" s="62"/>
      <c r="R218" s="62"/>
      <c r="S218" s="62"/>
      <c r="T218" s="62"/>
      <c r="U218" s="62"/>
      <c r="V218" s="62"/>
      <c r="W218" s="62"/>
      <c r="X218" s="62"/>
      <c r="Y218" s="62"/>
      <c r="Z218" s="64"/>
      <c r="AA218" s="64"/>
      <c r="AB218" s="15">
        <f t="shared" si="56"/>
        <v>0</v>
      </c>
      <c r="AC218" s="71">
        <f t="shared" si="57"/>
        <v>0</v>
      </c>
      <c r="AD218" s="71">
        <f t="shared" si="58"/>
        <v>0</v>
      </c>
      <c r="AE218" t="str">
        <f t="shared" si="50"/>
        <v/>
      </c>
    </row>
    <row r="219" spans="1:31" ht="15.75" thickBot="1" x14ac:dyDescent="0.3">
      <c r="A219" s="225">
        <f t="shared" si="51"/>
        <v>215</v>
      </c>
      <c r="B219" s="18"/>
      <c r="C219" s="19"/>
      <c r="D219" s="20"/>
      <c r="E219" s="62">
        <v>0</v>
      </c>
      <c r="F219" s="255">
        <v>0.255</v>
      </c>
      <c r="G219" s="8">
        <f t="shared" si="52"/>
        <v>0</v>
      </c>
      <c r="H219" s="8">
        <f t="shared" si="53"/>
        <v>0</v>
      </c>
      <c r="I219" s="8">
        <f t="shared" si="54"/>
        <v>0</v>
      </c>
      <c r="J219" s="8">
        <f t="shared" si="47"/>
        <v>0</v>
      </c>
      <c r="K219" s="8">
        <f t="shared" si="48"/>
        <v>0</v>
      </c>
      <c r="L219" s="8">
        <f t="shared" si="49"/>
        <v>0</v>
      </c>
      <c r="M219" s="14">
        <f t="shared" si="55"/>
        <v>0</v>
      </c>
      <c r="N219" s="46"/>
      <c r="O219" s="228" t="str">
        <f>IF(AND(E219&gt;0,N219&gt;0),IF(E219&gt;0,VLOOKUP(N219,Tilinumerot!$D$3:$F$54,3,FALSE),"Ei tilinroa"),"-")</f>
        <v>-</v>
      </c>
      <c r="P219" s="62"/>
      <c r="Q219" s="62"/>
      <c r="R219" s="62"/>
      <c r="S219" s="62"/>
      <c r="T219" s="62"/>
      <c r="U219" s="62"/>
      <c r="V219" s="62"/>
      <c r="W219" s="62"/>
      <c r="X219" s="62"/>
      <c r="Y219" s="62"/>
      <c r="Z219" s="64"/>
      <c r="AA219" s="64"/>
      <c r="AB219" s="15">
        <f t="shared" si="56"/>
        <v>0</v>
      </c>
      <c r="AC219" s="71">
        <f t="shared" si="57"/>
        <v>0</v>
      </c>
      <c r="AD219" s="71">
        <f t="shared" si="58"/>
        <v>0</v>
      </c>
      <c r="AE219" t="str">
        <f t="shared" si="50"/>
        <v/>
      </c>
    </row>
    <row r="220" spans="1:31" ht="15.75" thickBot="1" x14ac:dyDescent="0.3">
      <c r="A220" s="225">
        <f t="shared" si="51"/>
        <v>216</v>
      </c>
      <c r="B220" s="18"/>
      <c r="C220" s="19"/>
      <c r="D220" s="20"/>
      <c r="E220" s="62">
        <v>0</v>
      </c>
      <c r="F220" s="255">
        <v>0.255</v>
      </c>
      <c r="G220" s="8">
        <f t="shared" si="52"/>
        <v>0</v>
      </c>
      <c r="H220" s="8">
        <f t="shared" si="53"/>
        <v>0</v>
      </c>
      <c r="I220" s="8">
        <f t="shared" si="54"/>
        <v>0</v>
      </c>
      <c r="J220" s="8">
        <f t="shared" si="47"/>
        <v>0</v>
      </c>
      <c r="K220" s="8">
        <f t="shared" si="48"/>
        <v>0</v>
      </c>
      <c r="L220" s="8">
        <f t="shared" si="49"/>
        <v>0</v>
      </c>
      <c r="M220" s="14">
        <f t="shared" si="55"/>
        <v>0</v>
      </c>
      <c r="N220" s="46"/>
      <c r="O220" s="228" t="str">
        <f>IF(AND(E220&gt;0,N220&gt;0),IF(E220&gt;0,VLOOKUP(N220,Tilinumerot!$D$3:$F$54,3,FALSE),"Ei tilinroa"),"-")</f>
        <v>-</v>
      </c>
      <c r="P220" s="62"/>
      <c r="Q220" s="62"/>
      <c r="R220" s="62"/>
      <c r="S220" s="62"/>
      <c r="T220" s="62"/>
      <c r="U220" s="62"/>
      <c r="V220" s="62"/>
      <c r="W220" s="62"/>
      <c r="X220" s="62"/>
      <c r="Y220" s="62"/>
      <c r="Z220" s="64"/>
      <c r="AA220" s="64"/>
      <c r="AB220" s="15">
        <f t="shared" si="56"/>
        <v>0</v>
      </c>
      <c r="AC220" s="71">
        <f t="shared" si="57"/>
        <v>0</v>
      </c>
      <c r="AD220" s="71">
        <f t="shared" si="58"/>
        <v>0</v>
      </c>
      <c r="AE220" t="str">
        <f t="shared" si="50"/>
        <v/>
      </c>
    </row>
    <row r="221" spans="1:31" ht="15.75" thickBot="1" x14ac:dyDescent="0.3">
      <c r="A221" s="225">
        <f t="shared" si="51"/>
        <v>217</v>
      </c>
      <c r="B221" s="18"/>
      <c r="C221" s="19"/>
      <c r="D221" s="20"/>
      <c r="E221" s="62">
        <v>0</v>
      </c>
      <c r="F221" s="255">
        <v>0.255</v>
      </c>
      <c r="G221" s="8">
        <f t="shared" si="52"/>
        <v>0</v>
      </c>
      <c r="H221" s="8">
        <f t="shared" si="53"/>
        <v>0</v>
      </c>
      <c r="I221" s="8">
        <f t="shared" si="54"/>
        <v>0</v>
      </c>
      <c r="J221" s="8">
        <f t="shared" si="47"/>
        <v>0</v>
      </c>
      <c r="K221" s="8">
        <f t="shared" si="48"/>
        <v>0</v>
      </c>
      <c r="L221" s="8">
        <f t="shared" si="49"/>
        <v>0</v>
      </c>
      <c r="M221" s="14">
        <f t="shared" si="55"/>
        <v>0</v>
      </c>
      <c r="N221" s="46"/>
      <c r="O221" s="228" t="str">
        <f>IF(AND(E221&gt;0,N221&gt;0),IF(E221&gt;0,VLOOKUP(N221,Tilinumerot!$D$3:$F$54,3,FALSE),"Ei tilinroa"),"-")</f>
        <v>-</v>
      </c>
      <c r="P221" s="62"/>
      <c r="Q221" s="62"/>
      <c r="R221" s="62"/>
      <c r="S221" s="62"/>
      <c r="T221" s="62"/>
      <c r="U221" s="62"/>
      <c r="V221" s="62"/>
      <c r="W221" s="62"/>
      <c r="X221" s="62"/>
      <c r="Y221" s="62"/>
      <c r="Z221" s="64"/>
      <c r="AA221" s="64"/>
      <c r="AB221" s="15">
        <f t="shared" si="56"/>
        <v>0</v>
      </c>
      <c r="AC221" s="71">
        <f t="shared" si="57"/>
        <v>0</v>
      </c>
      <c r="AD221" s="71">
        <f t="shared" si="58"/>
        <v>0</v>
      </c>
      <c r="AE221" t="str">
        <f t="shared" si="50"/>
        <v/>
      </c>
    </row>
    <row r="222" spans="1:31" ht="15.75" thickBot="1" x14ac:dyDescent="0.3">
      <c r="A222" s="225">
        <f t="shared" si="51"/>
        <v>218</v>
      </c>
      <c r="B222" s="18"/>
      <c r="C222" s="19"/>
      <c r="D222" s="20"/>
      <c r="E222" s="62">
        <v>0</v>
      </c>
      <c r="F222" s="255">
        <v>0.255</v>
      </c>
      <c r="G222" s="8">
        <f t="shared" si="52"/>
        <v>0</v>
      </c>
      <c r="H222" s="8">
        <f t="shared" si="53"/>
        <v>0</v>
      </c>
      <c r="I222" s="8">
        <f t="shared" si="54"/>
        <v>0</v>
      </c>
      <c r="J222" s="8">
        <f t="shared" si="47"/>
        <v>0</v>
      </c>
      <c r="K222" s="8">
        <f t="shared" si="48"/>
        <v>0</v>
      </c>
      <c r="L222" s="8">
        <f t="shared" si="49"/>
        <v>0</v>
      </c>
      <c r="M222" s="14">
        <f t="shared" si="55"/>
        <v>0</v>
      </c>
      <c r="N222" s="46"/>
      <c r="O222" s="228" t="str">
        <f>IF(AND(E222&gt;0,N222&gt;0),IF(E222&gt;0,VLOOKUP(N222,Tilinumerot!$D$3:$F$54,3,FALSE),"Ei tilinroa"),"-")</f>
        <v>-</v>
      </c>
      <c r="P222" s="62"/>
      <c r="Q222" s="62"/>
      <c r="R222" s="62"/>
      <c r="S222" s="62"/>
      <c r="T222" s="62"/>
      <c r="U222" s="62"/>
      <c r="V222" s="62"/>
      <c r="W222" s="62"/>
      <c r="X222" s="62"/>
      <c r="Y222" s="62"/>
      <c r="Z222" s="64"/>
      <c r="AA222" s="64"/>
      <c r="AB222" s="15">
        <f t="shared" si="56"/>
        <v>0</v>
      </c>
      <c r="AC222" s="71">
        <f t="shared" si="57"/>
        <v>0</v>
      </c>
      <c r="AD222" s="71">
        <f t="shared" si="58"/>
        <v>0</v>
      </c>
      <c r="AE222" t="str">
        <f t="shared" si="50"/>
        <v/>
      </c>
    </row>
    <row r="223" spans="1:31" ht="15.75" thickBot="1" x14ac:dyDescent="0.3">
      <c r="A223" s="225">
        <f t="shared" si="51"/>
        <v>219</v>
      </c>
      <c r="B223" s="18"/>
      <c r="C223" s="19"/>
      <c r="D223" s="20"/>
      <c r="E223" s="62">
        <v>0</v>
      </c>
      <c r="F223" s="255">
        <v>0.255</v>
      </c>
      <c r="G223" s="8">
        <f t="shared" si="52"/>
        <v>0</v>
      </c>
      <c r="H223" s="8">
        <f t="shared" si="53"/>
        <v>0</v>
      </c>
      <c r="I223" s="8">
        <f t="shared" si="54"/>
        <v>0</v>
      </c>
      <c r="J223" s="8">
        <f t="shared" si="47"/>
        <v>0</v>
      </c>
      <c r="K223" s="8">
        <f t="shared" si="48"/>
        <v>0</v>
      </c>
      <c r="L223" s="8">
        <f t="shared" si="49"/>
        <v>0</v>
      </c>
      <c r="M223" s="14">
        <f t="shared" si="55"/>
        <v>0</v>
      </c>
      <c r="N223" s="46"/>
      <c r="O223" s="228" t="str">
        <f>IF(AND(E223&gt;0,N223&gt;0),IF(E223&gt;0,VLOOKUP(N223,Tilinumerot!$D$3:$F$54,3,FALSE),"Ei tilinroa"),"-")</f>
        <v>-</v>
      </c>
      <c r="P223" s="62"/>
      <c r="Q223" s="62"/>
      <c r="R223" s="62"/>
      <c r="S223" s="62"/>
      <c r="T223" s="62"/>
      <c r="U223" s="62"/>
      <c r="V223" s="62"/>
      <c r="W223" s="62"/>
      <c r="X223" s="62"/>
      <c r="Y223" s="62"/>
      <c r="Z223" s="64"/>
      <c r="AA223" s="64"/>
      <c r="AB223" s="15">
        <f t="shared" si="56"/>
        <v>0</v>
      </c>
      <c r="AC223" s="71">
        <f t="shared" si="57"/>
        <v>0</v>
      </c>
      <c r="AD223" s="71">
        <f t="shared" si="58"/>
        <v>0</v>
      </c>
      <c r="AE223" t="str">
        <f t="shared" si="50"/>
        <v/>
      </c>
    </row>
    <row r="224" spans="1:31" ht="15.75" thickBot="1" x14ac:dyDescent="0.3">
      <c r="A224" s="225">
        <f t="shared" si="51"/>
        <v>220</v>
      </c>
      <c r="B224" s="18"/>
      <c r="C224" s="19"/>
      <c r="D224" s="20"/>
      <c r="E224" s="62">
        <v>0</v>
      </c>
      <c r="F224" s="255">
        <v>0.255</v>
      </c>
      <c r="G224" s="8">
        <f t="shared" si="52"/>
        <v>0</v>
      </c>
      <c r="H224" s="8">
        <f t="shared" si="53"/>
        <v>0</v>
      </c>
      <c r="I224" s="8">
        <f t="shared" si="54"/>
        <v>0</v>
      </c>
      <c r="J224" s="8">
        <f t="shared" si="47"/>
        <v>0</v>
      </c>
      <c r="K224" s="8">
        <f t="shared" si="48"/>
        <v>0</v>
      </c>
      <c r="L224" s="8">
        <f t="shared" si="49"/>
        <v>0</v>
      </c>
      <c r="M224" s="14">
        <f t="shared" si="55"/>
        <v>0</v>
      </c>
      <c r="N224" s="46"/>
      <c r="O224" s="228" t="str">
        <f>IF(AND(E224&gt;0,N224&gt;0),IF(E224&gt;0,VLOOKUP(N224,Tilinumerot!$D$3:$F$54,3,FALSE),"Ei tilinroa"),"-")</f>
        <v>-</v>
      </c>
      <c r="P224" s="62"/>
      <c r="Q224" s="62"/>
      <c r="R224" s="62"/>
      <c r="S224" s="62"/>
      <c r="T224" s="62"/>
      <c r="U224" s="62"/>
      <c r="V224" s="62"/>
      <c r="W224" s="62"/>
      <c r="X224" s="62"/>
      <c r="Y224" s="62"/>
      <c r="Z224" s="64"/>
      <c r="AA224" s="64"/>
      <c r="AB224" s="15">
        <f t="shared" si="56"/>
        <v>0</v>
      </c>
      <c r="AC224" s="71">
        <f t="shared" si="57"/>
        <v>0</v>
      </c>
      <c r="AD224" s="71">
        <f t="shared" si="58"/>
        <v>0</v>
      </c>
      <c r="AE224" t="str">
        <f t="shared" si="50"/>
        <v/>
      </c>
    </row>
    <row r="225" spans="1:31" ht="15.75" thickBot="1" x14ac:dyDescent="0.3">
      <c r="A225" s="225">
        <f t="shared" si="51"/>
        <v>221</v>
      </c>
      <c r="B225" s="18"/>
      <c r="C225" s="19"/>
      <c r="D225" s="20"/>
      <c r="E225" s="62">
        <v>0</v>
      </c>
      <c r="F225" s="255">
        <v>0.255</v>
      </c>
      <c r="G225" s="8">
        <f t="shared" si="52"/>
        <v>0</v>
      </c>
      <c r="H225" s="8">
        <f t="shared" si="53"/>
        <v>0</v>
      </c>
      <c r="I225" s="8">
        <f t="shared" si="54"/>
        <v>0</v>
      </c>
      <c r="J225" s="8">
        <f t="shared" si="47"/>
        <v>0</v>
      </c>
      <c r="K225" s="8">
        <f t="shared" si="48"/>
        <v>0</v>
      </c>
      <c r="L225" s="8">
        <f t="shared" si="49"/>
        <v>0</v>
      </c>
      <c r="M225" s="14">
        <f t="shared" si="55"/>
        <v>0</v>
      </c>
      <c r="N225" s="46"/>
      <c r="O225" s="228" t="str">
        <f>IF(AND(E225&gt;0,N225&gt;0),IF(E225&gt;0,VLOOKUP(N225,Tilinumerot!$D$3:$F$54,3,FALSE),"Ei tilinroa"),"-")</f>
        <v>-</v>
      </c>
      <c r="P225" s="62"/>
      <c r="Q225" s="62"/>
      <c r="R225" s="62"/>
      <c r="S225" s="62"/>
      <c r="T225" s="62"/>
      <c r="U225" s="62"/>
      <c r="V225" s="62"/>
      <c r="W225" s="62"/>
      <c r="X225" s="62"/>
      <c r="Y225" s="62"/>
      <c r="Z225" s="64"/>
      <c r="AA225" s="64"/>
      <c r="AB225" s="15">
        <f t="shared" si="56"/>
        <v>0</v>
      </c>
      <c r="AC225" s="71">
        <f t="shared" si="57"/>
        <v>0</v>
      </c>
      <c r="AD225" s="71">
        <f t="shared" si="58"/>
        <v>0</v>
      </c>
      <c r="AE225" t="str">
        <f t="shared" si="50"/>
        <v/>
      </c>
    </row>
    <row r="226" spans="1:31" ht="15.75" thickBot="1" x14ac:dyDescent="0.3">
      <c r="A226" s="225">
        <f t="shared" si="51"/>
        <v>222</v>
      </c>
      <c r="B226" s="18"/>
      <c r="C226" s="19"/>
      <c r="D226" s="20"/>
      <c r="E226" s="62">
        <v>0</v>
      </c>
      <c r="F226" s="255">
        <v>0.255</v>
      </c>
      <c r="G226" s="8">
        <f t="shared" si="52"/>
        <v>0</v>
      </c>
      <c r="H226" s="8">
        <f t="shared" si="53"/>
        <v>0</v>
      </c>
      <c r="I226" s="8">
        <f t="shared" si="54"/>
        <v>0</v>
      </c>
      <c r="J226" s="8">
        <f t="shared" si="47"/>
        <v>0</v>
      </c>
      <c r="K226" s="8">
        <f t="shared" si="48"/>
        <v>0</v>
      </c>
      <c r="L226" s="8">
        <f t="shared" si="49"/>
        <v>0</v>
      </c>
      <c r="M226" s="14">
        <f t="shared" si="55"/>
        <v>0</v>
      </c>
      <c r="N226" s="46"/>
      <c r="O226" s="228" t="str">
        <f>IF(AND(E226&gt;0,N226&gt;0),IF(E226&gt;0,VLOOKUP(N226,Tilinumerot!$D$3:$F$54,3,FALSE),"Ei tilinroa"),"-")</f>
        <v>-</v>
      </c>
      <c r="P226" s="62"/>
      <c r="Q226" s="62"/>
      <c r="R226" s="62"/>
      <c r="S226" s="62"/>
      <c r="T226" s="62"/>
      <c r="U226" s="62"/>
      <c r="V226" s="62"/>
      <c r="W226" s="62"/>
      <c r="X226" s="62"/>
      <c r="Y226" s="62"/>
      <c r="Z226" s="64"/>
      <c r="AA226" s="64"/>
      <c r="AB226" s="15">
        <f t="shared" si="56"/>
        <v>0</v>
      </c>
      <c r="AC226" s="71">
        <f t="shared" si="57"/>
        <v>0</v>
      </c>
      <c r="AD226" s="71">
        <f t="shared" si="58"/>
        <v>0</v>
      </c>
      <c r="AE226" t="str">
        <f t="shared" si="50"/>
        <v/>
      </c>
    </row>
    <row r="227" spans="1:31" ht="15.75" thickBot="1" x14ac:dyDescent="0.3">
      <c r="A227" s="225">
        <f t="shared" si="51"/>
        <v>223</v>
      </c>
      <c r="B227" s="18"/>
      <c r="C227" s="19"/>
      <c r="D227" s="20"/>
      <c r="E227" s="62">
        <v>0</v>
      </c>
      <c r="F227" s="255">
        <v>0.255</v>
      </c>
      <c r="G227" s="8">
        <f t="shared" si="52"/>
        <v>0</v>
      </c>
      <c r="H227" s="8">
        <f t="shared" si="53"/>
        <v>0</v>
      </c>
      <c r="I227" s="8">
        <f t="shared" si="54"/>
        <v>0</v>
      </c>
      <c r="J227" s="8">
        <f t="shared" si="47"/>
        <v>0</v>
      </c>
      <c r="K227" s="8">
        <f t="shared" si="48"/>
        <v>0</v>
      </c>
      <c r="L227" s="8">
        <f t="shared" si="49"/>
        <v>0</v>
      </c>
      <c r="M227" s="14">
        <f t="shared" si="55"/>
        <v>0</v>
      </c>
      <c r="N227" s="46"/>
      <c r="O227" s="228" t="str">
        <f>IF(AND(E227&gt;0,N227&gt;0),IF(E227&gt;0,VLOOKUP(N227,Tilinumerot!$D$3:$F$54,3,FALSE),"Ei tilinroa"),"-")</f>
        <v>-</v>
      </c>
      <c r="P227" s="62"/>
      <c r="Q227" s="62"/>
      <c r="R227" s="62"/>
      <c r="S227" s="62"/>
      <c r="T227" s="62"/>
      <c r="U227" s="62"/>
      <c r="V227" s="62"/>
      <c r="W227" s="62"/>
      <c r="X227" s="62"/>
      <c r="Y227" s="62"/>
      <c r="Z227" s="64"/>
      <c r="AA227" s="64"/>
      <c r="AB227" s="15">
        <f t="shared" si="56"/>
        <v>0</v>
      </c>
      <c r="AC227" s="71">
        <f t="shared" si="57"/>
        <v>0</v>
      </c>
      <c r="AD227" s="71">
        <f t="shared" si="58"/>
        <v>0</v>
      </c>
      <c r="AE227" t="str">
        <f t="shared" si="50"/>
        <v/>
      </c>
    </row>
    <row r="228" spans="1:31" ht="15.75" thickBot="1" x14ac:dyDescent="0.3">
      <c r="A228" s="225">
        <f t="shared" si="51"/>
        <v>224</v>
      </c>
      <c r="B228" s="18"/>
      <c r="C228" s="19"/>
      <c r="D228" s="20"/>
      <c r="E228" s="62">
        <v>0</v>
      </c>
      <c r="F228" s="255">
        <v>0.255</v>
      </c>
      <c r="G228" s="8">
        <f t="shared" si="52"/>
        <v>0</v>
      </c>
      <c r="H228" s="8">
        <f t="shared" si="53"/>
        <v>0</v>
      </c>
      <c r="I228" s="8">
        <f t="shared" si="54"/>
        <v>0</v>
      </c>
      <c r="J228" s="8">
        <f t="shared" si="47"/>
        <v>0</v>
      </c>
      <c r="K228" s="8">
        <f t="shared" si="48"/>
        <v>0</v>
      </c>
      <c r="L228" s="8">
        <f t="shared" si="49"/>
        <v>0</v>
      </c>
      <c r="M228" s="14">
        <f t="shared" si="55"/>
        <v>0</v>
      </c>
      <c r="N228" s="46"/>
      <c r="O228" s="228" t="str">
        <f>IF(AND(E228&gt;0,N228&gt;0),IF(E228&gt;0,VLOOKUP(N228,Tilinumerot!$D$3:$F$54,3,FALSE),"Ei tilinroa"),"-")</f>
        <v>-</v>
      </c>
      <c r="P228" s="62"/>
      <c r="Q228" s="62"/>
      <c r="R228" s="62"/>
      <c r="S228" s="62"/>
      <c r="T228" s="62"/>
      <c r="U228" s="62"/>
      <c r="V228" s="62"/>
      <c r="W228" s="62"/>
      <c r="X228" s="62"/>
      <c r="Y228" s="62"/>
      <c r="Z228" s="64"/>
      <c r="AA228" s="64"/>
      <c r="AB228" s="15">
        <f t="shared" si="56"/>
        <v>0</v>
      </c>
      <c r="AC228" s="71">
        <f t="shared" si="57"/>
        <v>0</v>
      </c>
      <c r="AD228" s="71">
        <f t="shared" si="58"/>
        <v>0</v>
      </c>
      <c r="AE228" t="str">
        <f t="shared" si="50"/>
        <v/>
      </c>
    </row>
    <row r="229" spans="1:31" ht="15.75" thickBot="1" x14ac:dyDescent="0.3">
      <c r="A229" s="225">
        <f t="shared" si="51"/>
        <v>225</v>
      </c>
      <c r="B229" s="18"/>
      <c r="C229" s="19"/>
      <c r="D229" s="20"/>
      <c r="E229" s="62">
        <v>0</v>
      </c>
      <c r="F229" s="255">
        <v>0.255</v>
      </c>
      <c r="G229" s="8">
        <f t="shared" si="52"/>
        <v>0</v>
      </c>
      <c r="H229" s="8">
        <f t="shared" si="53"/>
        <v>0</v>
      </c>
      <c r="I229" s="8">
        <f t="shared" si="54"/>
        <v>0</v>
      </c>
      <c r="J229" s="8">
        <f t="shared" si="47"/>
        <v>0</v>
      </c>
      <c r="K229" s="8">
        <f t="shared" si="48"/>
        <v>0</v>
      </c>
      <c r="L229" s="8">
        <f t="shared" si="49"/>
        <v>0</v>
      </c>
      <c r="M229" s="14">
        <f t="shared" si="55"/>
        <v>0</v>
      </c>
      <c r="N229" s="46"/>
      <c r="O229" s="228" t="str">
        <f>IF(AND(E229&gt;0,N229&gt;0),IF(E229&gt;0,VLOOKUP(N229,Tilinumerot!$D$3:$F$54,3,FALSE),"Ei tilinroa"),"-")</f>
        <v>-</v>
      </c>
      <c r="P229" s="62"/>
      <c r="Q229" s="62">
        <v>0</v>
      </c>
      <c r="R229" s="62"/>
      <c r="S229" s="62"/>
      <c r="T229" s="62"/>
      <c r="U229" s="62"/>
      <c r="V229" s="62"/>
      <c r="W229" s="62"/>
      <c r="X229" s="62"/>
      <c r="Y229" s="62"/>
      <c r="Z229" s="64"/>
      <c r="AA229" s="64"/>
      <c r="AB229" s="15">
        <f t="shared" si="56"/>
        <v>0</v>
      </c>
      <c r="AC229" s="71">
        <f t="shared" si="57"/>
        <v>0</v>
      </c>
      <c r="AD229" s="71">
        <f t="shared" si="58"/>
        <v>0</v>
      </c>
      <c r="AE229" t="str">
        <f t="shared" si="50"/>
        <v/>
      </c>
    </row>
    <row r="230" spans="1:31" ht="15.75" thickBot="1" x14ac:dyDescent="0.3">
      <c r="A230" s="225">
        <f t="shared" si="51"/>
        <v>226</v>
      </c>
      <c r="B230" s="18"/>
      <c r="C230" s="19"/>
      <c r="D230" s="20"/>
      <c r="E230" s="62">
        <v>0</v>
      </c>
      <c r="F230" s="255">
        <v>0.255</v>
      </c>
      <c r="G230" s="8">
        <f t="shared" si="52"/>
        <v>0</v>
      </c>
      <c r="H230" s="8">
        <f t="shared" si="53"/>
        <v>0</v>
      </c>
      <c r="I230" s="8">
        <f t="shared" si="54"/>
        <v>0</v>
      </c>
      <c r="J230" s="8">
        <f t="shared" si="47"/>
        <v>0</v>
      </c>
      <c r="K230" s="8">
        <f t="shared" si="48"/>
        <v>0</v>
      </c>
      <c r="L230" s="8">
        <f t="shared" si="49"/>
        <v>0</v>
      </c>
      <c r="M230" s="14">
        <f t="shared" si="55"/>
        <v>0</v>
      </c>
      <c r="N230" s="46"/>
      <c r="O230" s="228" t="str">
        <f>IF(AND(E230&gt;0,N230&gt;0),IF(E230&gt;0,VLOOKUP(N230,Tilinumerot!$D$3:$F$54,3,FALSE),"Ei tilinroa"),"-")</f>
        <v>-</v>
      </c>
      <c r="P230" s="62"/>
      <c r="Q230" s="62"/>
      <c r="R230" s="62"/>
      <c r="S230" s="62"/>
      <c r="T230" s="62"/>
      <c r="U230" s="62"/>
      <c r="V230" s="62"/>
      <c r="W230" s="62"/>
      <c r="X230" s="62"/>
      <c r="Y230" s="62"/>
      <c r="Z230" s="64"/>
      <c r="AA230" s="64"/>
      <c r="AB230" s="15">
        <f t="shared" si="56"/>
        <v>0</v>
      </c>
      <c r="AC230" s="71">
        <f t="shared" si="57"/>
        <v>0</v>
      </c>
      <c r="AD230" s="71">
        <f t="shared" si="58"/>
        <v>0</v>
      </c>
      <c r="AE230" t="str">
        <f t="shared" si="50"/>
        <v/>
      </c>
    </row>
    <row r="231" spans="1:31" ht="15.75" thickBot="1" x14ac:dyDescent="0.3">
      <c r="A231" s="225">
        <f t="shared" si="51"/>
        <v>227</v>
      </c>
      <c r="B231" s="18"/>
      <c r="C231" s="19"/>
      <c r="D231" s="20"/>
      <c r="E231" s="62">
        <v>0</v>
      </c>
      <c r="F231" s="255">
        <v>0.255</v>
      </c>
      <c r="G231" s="8">
        <f t="shared" si="52"/>
        <v>0</v>
      </c>
      <c r="H231" s="8">
        <f t="shared" si="53"/>
        <v>0</v>
      </c>
      <c r="I231" s="8">
        <f t="shared" si="54"/>
        <v>0</v>
      </c>
      <c r="J231" s="8">
        <f t="shared" si="47"/>
        <v>0</v>
      </c>
      <c r="K231" s="8">
        <f t="shared" si="48"/>
        <v>0</v>
      </c>
      <c r="L231" s="8">
        <f t="shared" si="49"/>
        <v>0</v>
      </c>
      <c r="M231" s="14">
        <f t="shared" si="55"/>
        <v>0</v>
      </c>
      <c r="N231" s="46"/>
      <c r="O231" s="228" t="str">
        <f>IF(AND(E231&gt;0,N231&gt;0),IF(E231&gt;0,VLOOKUP(N231,Tilinumerot!$D$3:$F$54,3,FALSE),"Ei tilinroa"),"-")</f>
        <v>-</v>
      </c>
      <c r="P231" s="62"/>
      <c r="Q231" s="62"/>
      <c r="R231" s="62"/>
      <c r="S231" s="62"/>
      <c r="T231" s="62"/>
      <c r="U231" s="62"/>
      <c r="V231" s="62"/>
      <c r="W231" s="62"/>
      <c r="X231" s="62"/>
      <c r="Y231" s="62"/>
      <c r="Z231" s="64"/>
      <c r="AA231" s="64"/>
      <c r="AB231" s="15">
        <f t="shared" si="56"/>
        <v>0</v>
      </c>
      <c r="AC231" s="71">
        <f t="shared" si="57"/>
        <v>0</v>
      </c>
      <c r="AD231" s="71">
        <f t="shared" si="58"/>
        <v>0</v>
      </c>
      <c r="AE231" t="str">
        <f t="shared" si="50"/>
        <v/>
      </c>
    </row>
    <row r="232" spans="1:31" ht="15.75" thickBot="1" x14ac:dyDescent="0.3">
      <c r="A232" s="225">
        <f t="shared" si="51"/>
        <v>228</v>
      </c>
      <c r="B232" s="18"/>
      <c r="C232" s="19"/>
      <c r="D232" s="20"/>
      <c r="E232" s="62">
        <v>0</v>
      </c>
      <c r="F232" s="255">
        <v>0.255</v>
      </c>
      <c r="G232" s="8">
        <f t="shared" si="52"/>
        <v>0</v>
      </c>
      <c r="H232" s="8">
        <f t="shared" si="53"/>
        <v>0</v>
      </c>
      <c r="I232" s="8">
        <f t="shared" si="54"/>
        <v>0</v>
      </c>
      <c r="J232" s="8">
        <f t="shared" si="47"/>
        <v>0</v>
      </c>
      <c r="K232" s="8">
        <f t="shared" si="48"/>
        <v>0</v>
      </c>
      <c r="L232" s="8">
        <f t="shared" si="49"/>
        <v>0</v>
      </c>
      <c r="M232" s="14">
        <f t="shared" si="55"/>
        <v>0</v>
      </c>
      <c r="N232" s="46"/>
      <c r="O232" s="228" t="str">
        <f>IF(AND(E232&gt;0,N232&gt;0),IF(E232&gt;0,VLOOKUP(N232,Tilinumerot!$D$3:$F$54,3,FALSE),"Ei tilinroa"),"-")</f>
        <v>-</v>
      </c>
      <c r="P232" s="62"/>
      <c r="Q232" s="62"/>
      <c r="R232" s="62"/>
      <c r="S232" s="62"/>
      <c r="T232" s="62"/>
      <c r="U232" s="62"/>
      <c r="V232" s="62"/>
      <c r="W232" s="62"/>
      <c r="X232" s="62"/>
      <c r="Y232" s="62"/>
      <c r="Z232" s="64"/>
      <c r="AA232" s="64"/>
      <c r="AB232" s="15">
        <f t="shared" si="56"/>
        <v>0</v>
      </c>
      <c r="AC232" s="71">
        <f t="shared" si="57"/>
        <v>0</v>
      </c>
      <c r="AD232" s="71">
        <f t="shared" si="58"/>
        <v>0</v>
      </c>
      <c r="AE232" t="str">
        <f t="shared" si="50"/>
        <v/>
      </c>
    </row>
    <row r="233" spans="1:31" ht="15.75" thickBot="1" x14ac:dyDescent="0.3">
      <c r="A233" s="225">
        <f t="shared" si="51"/>
        <v>229</v>
      </c>
      <c r="B233" s="18"/>
      <c r="C233" s="19"/>
      <c r="D233" s="20"/>
      <c r="E233" s="62">
        <v>0</v>
      </c>
      <c r="F233" s="255">
        <v>0.255</v>
      </c>
      <c r="G233" s="8">
        <f t="shared" si="52"/>
        <v>0</v>
      </c>
      <c r="H233" s="8">
        <f t="shared" si="53"/>
        <v>0</v>
      </c>
      <c r="I233" s="8">
        <f t="shared" si="54"/>
        <v>0</v>
      </c>
      <c r="J233" s="8">
        <f t="shared" si="47"/>
        <v>0</v>
      </c>
      <c r="K233" s="8">
        <f t="shared" si="48"/>
        <v>0</v>
      </c>
      <c r="L233" s="8">
        <f t="shared" si="49"/>
        <v>0</v>
      </c>
      <c r="M233" s="14">
        <f t="shared" si="55"/>
        <v>0</v>
      </c>
      <c r="N233" s="46"/>
      <c r="O233" s="228" t="str">
        <f>IF(AND(E233&gt;0,N233&gt;0),IF(E233&gt;0,VLOOKUP(N233,Tilinumerot!$D$3:$F$54,3,FALSE),"Ei tilinroa"),"-")</f>
        <v>-</v>
      </c>
      <c r="P233" s="62"/>
      <c r="Q233" s="62"/>
      <c r="R233" s="62"/>
      <c r="S233" s="62"/>
      <c r="T233" s="62"/>
      <c r="U233" s="62"/>
      <c r="V233" s="62"/>
      <c r="W233" s="62"/>
      <c r="X233" s="62"/>
      <c r="Y233" s="62"/>
      <c r="Z233" s="64"/>
      <c r="AA233" s="64"/>
      <c r="AB233" s="15">
        <f t="shared" si="56"/>
        <v>0</v>
      </c>
      <c r="AC233" s="71">
        <f t="shared" si="57"/>
        <v>0</v>
      </c>
      <c r="AD233" s="71">
        <f t="shared" si="58"/>
        <v>0</v>
      </c>
      <c r="AE233" t="str">
        <f t="shared" si="50"/>
        <v/>
      </c>
    </row>
    <row r="234" spans="1:31" ht="15.75" thickBot="1" x14ac:dyDescent="0.3">
      <c r="A234" s="225">
        <f t="shared" si="51"/>
        <v>230</v>
      </c>
      <c r="B234" s="18"/>
      <c r="C234" s="19"/>
      <c r="D234" s="20"/>
      <c r="E234" s="62">
        <v>0</v>
      </c>
      <c r="F234" s="255">
        <v>0.255</v>
      </c>
      <c r="G234" s="8">
        <f t="shared" si="52"/>
        <v>0</v>
      </c>
      <c r="H234" s="8">
        <f t="shared" si="53"/>
        <v>0</v>
      </c>
      <c r="I234" s="8">
        <f t="shared" si="54"/>
        <v>0</v>
      </c>
      <c r="J234" s="8">
        <f t="shared" si="47"/>
        <v>0</v>
      </c>
      <c r="K234" s="8">
        <f t="shared" si="48"/>
        <v>0</v>
      </c>
      <c r="L234" s="8">
        <f t="shared" si="49"/>
        <v>0</v>
      </c>
      <c r="M234" s="14">
        <f t="shared" si="55"/>
        <v>0</v>
      </c>
      <c r="N234" s="46"/>
      <c r="O234" s="228" t="str">
        <f>IF(AND(E234&gt;0,N234&gt;0),IF(E234&gt;0,VLOOKUP(N234,Tilinumerot!$D$3:$F$54,3,FALSE),"Ei tilinroa"),"-")</f>
        <v>-</v>
      </c>
      <c r="P234" s="62"/>
      <c r="Q234" s="62"/>
      <c r="R234" s="62"/>
      <c r="S234" s="62"/>
      <c r="T234" s="62"/>
      <c r="U234" s="62"/>
      <c r="V234" s="62"/>
      <c r="W234" s="62"/>
      <c r="X234" s="62"/>
      <c r="Y234" s="62"/>
      <c r="Z234" s="64"/>
      <c r="AA234" s="64"/>
      <c r="AB234" s="15">
        <f t="shared" si="56"/>
        <v>0</v>
      </c>
      <c r="AC234" s="71">
        <f t="shared" si="57"/>
        <v>0</v>
      </c>
      <c r="AD234" s="71">
        <f t="shared" si="58"/>
        <v>0</v>
      </c>
      <c r="AE234" t="str">
        <f t="shared" si="50"/>
        <v/>
      </c>
    </row>
    <row r="235" spans="1:31" ht="15.75" thickBot="1" x14ac:dyDescent="0.3">
      <c r="A235" s="225">
        <f t="shared" si="51"/>
        <v>231</v>
      </c>
      <c r="B235" s="18"/>
      <c r="C235" s="19"/>
      <c r="D235" s="20"/>
      <c r="E235" s="62">
        <v>0</v>
      </c>
      <c r="F235" s="255">
        <v>0.255</v>
      </c>
      <c r="G235" s="8">
        <f t="shared" si="52"/>
        <v>0</v>
      </c>
      <c r="H235" s="8">
        <f t="shared" si="53"/>
        <v>0</v>
      </c>
      <c r="I235" s="8">
        <f t="shared" si="54"/>
        <v>0</v>
      </c>
      <c r="J235" s="8">
        <f t="shared" si="47"/>
        <v>0</v>
      </c>
      <c r="K235" s="8">
        <f t="shared" si="48"/>
        <v>0</v>
      </c>
      <c r="L235" s="8">
        <f t="shared" si="49"/>
        <v>0</v>
      </c>
      <c r="M235" s="14">
        <f t="shared" si="55"/>
        <v>0</v>
      </c>
      <c r="N235" s="46"/>
      <c r="O235" s="228" t="str">
        <f>IF(AND(E235&gt;0,N235&gt;0),IF(E235&gt;0,VLOOKUP(N235,Tilinumerot!$D$3:$F$54,3,FALSE),"Ei tilinroa"),"-")</f>
        <v>-</v>
      </c>
      <c r="P235" s="62"/>
      <c r="Q235" s="62"/>
      <c r="R235" s="62"/>
      <c r="S235" s="62"/>
      <c r="T235" s="62"/>
      <c r="U235" s="62"/>
      <c r="V235" s="62"/>
      <c r="W235" s="62"/>
      <c r="X235" s="62"/>
      <c r="Y235" s="62"/>
      <c r="Z235" s="64"/>
      <c r="AA235" s="64"/>
      <c r="AB235" s="15">
        <f t="shared" si="56"/>
        <v>0</v>
      </c>
      <c r="AC235" s="71">
        <f t="shared" si="57"/>
        <v>0</v>
      </c>
      <c r="AD235" s="71">
        <f t="shared" si="58"/>
        <v>0</v>
      </c>
      <c r="AE235" t="str">
        <f t="shared" si="50"/>
        <v/>
      </c>
    </row>
    <row r="236" spans="1:31" ht="15.75" thickBot="1" x14ac:dyDescent="0.3">
      <c r="A236" s="225">
        <f t="shared" si="51"/>
        <v>232</v>
      </c>
      <c r="B236" s="18"/>
      <c r="C236" s="19"/>
      <c r="D236" s="20"/>
      <c r="E236" s="62">
        <v>0</v>
      </c>
      <c r="F236" s="255">
        <v>0.255</v>
      </c>
      <c r="G236" s="8">
        <f t="shared" si="52"/>
        <v>0</v>
      </c>
      <c r="H236" s="8">
        <f t="shared" si="53"/>
        <v>0</v>
      </c>
      <c r="I236" s="8">
        <f t="shared" si="54"/>
        <v>0</v>
      </c>
      <c r="J236" s="8">
        <f t="shared" si="47"/>
        <v>0</v>
      </c>
      <c r="K236" s="8">
        <f t="shared" si="48"/>
        <v>0</v>
      </c>
      <c r="L236" s="8">
        <f t="shared" si="49"/>
        <v>0</v>
      </c>
      <c r="M236" s="14">
        <f t="shared" si="55"/>
        <v>0</v>
      </c>
      <c r="N236" s="46"/>
      <c r="O236" s="228" t="str">
        <f>IF(AND(E236&gt;0,N236&gt;0),IF(E236&gt;0,VLOOKUP(N236,Tilinumerot!$D$3:$F$54,3,FALSE),"Ei tilinroa"),"-")</f>
        <v>-</v>
      </c>
      <c r="P236" s="62"/>
      <c r="Q236" s="62"/>
      <c r="R236" s="62"/>
      <c r="S236" s="62"/>
      <c r="T236" s="62"/>
      <c r="U236" s="62"/>
      <c r="V236" s="62"/>
      <c r="W236" s="62"/>
      <c r="X236" s="62"/>
      <c r="Y236" s="62"/>
      <c r="Z236" s="64"/>
      <c r="AA236" s="64"/>
      <c r="AB236" s="15">
        <f t="shared" si="56"/>
        <v>0</v>
      </c>
      <c r="AC236" s="71">
        <f t="shared" si="57"/>
        <v>0</v>
      </c>
      <c r="AD236" s="71">
        <f t="shared" si="58"/>
        <v>0</v>
      </c>
      <c r="AE236" t="str">
        <f t="shared" si="50"/>
        <v/>
      </c>
    </row>
    <row r="237" spans="1:31" ht="15.75" thickBot="1" x14ac:dyDescent="0.3">
      <c r="A237" s="225">
        <f t="shared" si="51"/>
        <v>233</v>
      </c>
      <c r="B237" s="18"/>
      <c r="C237" s="19"/>
      <c r="D237" s="20"/>
      <c r="E237" s="62">
        <v>0</v>
      </c>
      <c r="F237" s="255">
        <v>0.255</v>
      </c>
      <c r="G237" s="8">
        <f t="shared" si="52"/>
        <v>0</v>
      </c>
      <c r="H237" s="8">
        <f t="shared" si="53"/>
        <v>0</v>
      </c>
      <c r="I237" s="8">
        <f t="shared" si="54"/>
        <v>0</v>
      </c>
      <c r="J237" s="8">
        <f t="shared" si="47"/>
        <v>0</v>
      </c>
      <c r="K237" s="8">
        <f t="shared" si="48"/>
        <v>0</v>
      </c>
      <c r="L237" s="8">
        <f t="shared" si="49"/>
        <v>0</v>
      </c>
      <c r="M237" s="14">
        <f t="shared" si="55"/>
        <v>0</v>
      </c>
      <c r="N237" s="46"/>
      <c r="O237" s="228" t="str">
        <f>IF(AND(E237&gt;0,N237&gt;0),IF(E237&gt;0,VLOOKUP(N237,Tilinumerot!$D$3:$F$54,3,FALSE),"Ei tilinroa"),"-")</f>
        <v>-</v>
      </c>
      <c r="P237" s="62"/>
      <c r="Q237" s="62"/>
      <c r="R237" s="62"/>
      <c r="S237" s="62"/>
      <c r="T237" s="62"/>
      <c r="U237" s="62"/>
      <c r="V237" s="62"/>
      <c r="W237" s="62"/>
      <c r="X237" s="62"/>
      <c r="Y237" s="62"/>
      <c r="Z237" s="64"/>
      <c r="AA237" s="64"/>
      <c r="AB237" s="15">
        <f t="shared" si="56"/>
        <v>0</v>
      </c>
      <c r="AC237" s="71">
        <f t="shared" si="57"/>
        <v>0</v>
      </c>
      <c r="AD237" s="71">
        <f t="shared" si="58"/>
        <v>0</v>
      </c>
      <c r="AE237" t="str">
        <f t="shared" si="50"/>
        <v/>
      </c>
    </row>
    <row r="238" spans="1:31" ht="15.75" thickBot="1" x14ac:dyDescent="0.3">
      <c r="A238" s="225">
        <f t="shared" si="51"/>
        <v>234</v>
      </c>
      <c r="B238" s="18"/>
      <c r="C238" s="19"/>
      <c r="D238" s="20"/>
      <c r="E238" s="62">
        <v>0</v>
      </c>
      <c r="F238" s="255">
        <v>0.255</v>
      </c>
      <c r="G238" s="8">
        <f t="shared" si="52"/>
        <v>0</v>
      </c>
      <c r="H238" s="8">
        <f t="shared" si="53"/>
        <v>0</v>
      </c>
      <c r="I238" s="8">
        <f t="shared" si="54"/>
        <v>0</v>
      </c>
      <c r="J238" s="8">
        <f t="shared" si="47"/>
        <v>0</v>
      </c>
      <c r="K238" s="8">
        <f t="shared" si="48"/>
        <v>0</v>
      </c>
      <c r="L238" s="8">
        <f t="shared" si="49"/>
        <v>0</v>
      </c>
      <c r="M238" s="14">
        <f t="shared" si="55"/>
        <v>0</v>
      </c>
      <c r="N238" s="46"/>
      <c r="O238" s="228" t="str">
        <f>IF(AND(E238&gt;0,N238&gt;0),IF(E238&gt;0,VLOOKUP(N238,Tilinumerot!$D$3:$F$54,3,FALSE),"Ei tilinroa"),"-")</f>
        <v>-</v>
      </c>
      <c r="P238" s="62"/>
      <c r="Q238" s="62"/>
      <c r="R238" s="62"/>
      <c r="S238" s="62"/>
      <c r="T238" s="62"/>
      <c r="U238" s="62"/>
      <c r="V238" s="62"/>
      <c r="W238" s="62"/>
      <c r="X238" s="62"/>
      <c r="Y238" s="62"/>
      <c r="Z238" s="64"/>
      <c r="AA238" s="64"/>
      <c r="AB238" s="15">
        <f t="shared" si="56"/>
        <v>0</v>
      </c>
      <c r="AC238" s="71">
        <f t="shared" si="57"/>
        <v>0</v>
      </c>
      <c r="AD238" s="71">
        <f t="shared" si="58"/>
        <v>0</v>
      </c>
      <c r="AE238" t="str">
        <f t="shared" si="50"/>
        <v/>
      </c>
    </row>
    <row r="239" spans="1:31" ht="15.75" thickBot="1" x14ac:dyDescent="0.3">
      <c r="A239" s="225">
        <f t="shared" si="51"/>
        <v>235</v>
      </c>
      <c r="B239" s="18"/>
      <c r="C239" s="19"/>
      <c r="D239" s="20"/>
      <c r="E239" s="62">
        <v>0</v>
      </c>
      <c r="F239" s="255">
        <v>0.255</v>
      </c>
      <c r="G239" s="8">
        <f t="shared" si="52"/>
        <v>0</v>
      </c>
      <c r="H239" s="8">
        <f t="shared" si="53"/>
        <v>0</v>
      </c>
      <c r="I239" s="8">
        <f t="shared" si="54"/>
        <v>0</v>
      </c>
      <c r="J239" s="8">
        <f t="shared" si="47"/>
        <v>0</v>
      </c>
      <c r="K239" s="8">
        <f t="shared" si="48"/>
        <v>0</v>
      </c>
      <c r="L239" s="8">
        <f t="shared" si="49"/>
        <v>0</v>
      </c>
      <c r="M239" s="14">
        <f t="shared" si="55"/>
        <v>0</v>
      </c>
      <c r="N239" s="46"/>
      <c r="O239" s="228" t="str">
        <f>IF(AND(E239&gt;0,N239&gt;0),IF(E239&gt;0,VLOOKUP(N239,Tilinumerot!$D$3:$F$54,3,FALSE),"Ei tilinroa"),"-")</f>
        <v>-</v>
      </c>
      <c r="P239" s="62"/>
      <c r="Q239" s="62"/>
      <c r="R239" s="62"/>
      <c r="S239" s="62"/>
      <c r="T239" s="62"/>
      <c r="U239" s="62"/>
      <c r="V239" s="62"/>
      <c r="W239" s="62"/>
      <c r="X239" s="62"/>
      <c r="Y239" s="62"/>
      <c r="Z239" s="64"/>
      <c r="AA239" s="64"/>
      <c r="AB239" s="15">
        <f t="shared" si="56"/>
        <v>0</v>
      </c>
      <c r="AC239" s="71">
        <f t="shared" si="57"/>
        <v>0</v>
      </c>
      <c r="AD239" s="71">
        <f t="shared" si="58"/>
        <v>0</v>
      </c>
      <c r="AE239" t="str">
        <f t="shared" si="50"/>
        <v/>
      </c>
    </row>
    <row r="240" spans="1:31" ht="15.75" thickBot="1" x14ac:dyDescent="0.3">
      <c r="A240" s="225">
        <f t="shared" si="51"/>
        <v>236</v>
      </c>
      <c r="B240" s="18"/>
      <c r="C240" s="19"/>
      <c r="D240" s="20"/>
      <c r="E240" s="62">
        <v>0</v>
      </c>
      <c r="F240" s="255">
        <v>0.255</v>
      </c>
      <c r="G240" s="8">
        <f t="shared" si="52"/>
        <v>0</v>
      </c>
      <c r="H240" s="8">
        <f t="shared" si="53"/>
        <v>0</v>
      </c>
      <c r="I240" s="8">
        <f t="shared" si="54"/>
        <v>0</v>
      </c>
      <c r="J240" s="8">
        <f t="shared" si="47"/>
        <v>0</v>
      </c>
      <c r="K240" s="8">
        <f t="shared" si="48"/>
        <v>0</v>
      </c>
      <c r="L240" s="8">
        <f t="shared" si="49"/>
        <v>0</v>
      </c>
      <c r="M240" s="14">
        <f t="shared" si="55"/>
        <v>0</v>
      </c>
      <c r="N240" s="46"/>
      <c r="O240" s="228" t="str">
        <f>IF(AND(E240&gt;0,N240&gt;0),IF(E240&gt;0,VLOOKUP(N240,Tilinumerot!$D$3:$F$54,3,FALSE),"Ei tilinroa"),"-")</f>
        <v>-</v>
      </c>
      <c r="P240" s="62"/>
      <c r="Q240" s="62"/>
      <c r="R240" s="62"/>
      <c r="S240" s="62"/>
      <c r="T240" s="62"/>
      <c r="U240" s="62"/>
      <c r="V240" s="62"/>
      <c r="W240" s="62"/>
      <c r="X240" s="62"/>
      <c r="Y240" s="62"/>
      <c r="Z240" s="64"/>
      <c r="AA240" s="64"/>
      <c r="AB240" s="15">
        <f t="shared" si="56"/>
        <v>0</v>
      </c>
      <c r="AC240" s="71">
        <f t="shared" si="57"/>
        <v>0</v>
      </c>
      <c r="AD240" s="71">
        <f t="shared" si="58"/>
        <v>0</v>
      </c>
      <c r="AE240" t="str">
        <f t="shared" si="50"/>
        <v/>
      </c>
    </row>
    <row r="241" spans="1:31" ht="15.75" thickBot="1" x14ac:dyDescent="0.3">
      <c r="A241" s="225">
        <f t="shared" si="51"/>
        <v>237</v>
      </c>
      <c r="B241" s="18"/>
      <c r="C241" s="19"/>
      <c r="D241" s="20"/>
      <c r="E241" s="62">
        <v>0</v>
      </c>
      <c r="F241" s="255">
        <v>0.255</v>
      </c>
      <c r="G241" s="8">
        <f t="shared" si="52"/>
        <v>0</v>
      </c>
      <c r="H241" s="8">
        <f t="shared" si="53"/>
        <v>0</v>
      </c>
      <c r="I241" s="8">
        <f t="shared" si="54"/>
        <v>0</v>
      </c>
      <c r="J241" s="8">
        <f t="shared" si="47"/>
        <v>0</v>
      </c>
      <c r="K241" s="8">
        <f t="shared" si="48"/>
        <v>0</v>
      </c>
      <c r="L241" s="8">
        <f t="shared" si="49"/>
        <v>0</v>
      </c>
      <c r="M241" s="14">
        <f t="shared" si="55"/>
        <v>0</v>
      </c>
      <c r="N241" s="46"/>
      <c r="O241" s="228" t="str">
        <f>IF(AND(E241&gt;0,N241&gt;0),IF(E241&gt;0,VLOOKUP(N241,Tilinumerot!$D$3:$F$54,3,FALSE),"Ei tilinroa"),"-")</f>
        <v>-</v>
      </c>
      <c r="P241" s="62"/>
      <c r="Q241" s="62"/>
      <c r="R241" s="62"/>
      <c r="S241" s="62"/>
      <c r="T241" s="62"/>
      <c r="U241" s="62"/>
      <c r="V241" s="62"/>
      <c r="W241" s="62"/>
      <c r="X241" s="62"/>
      <c r="Y241" s="62"/>
      <c r="Z241" s="64"/>
      <c r="AA241" s="64"/>
      <c r="AB241" s="15">
        <f t="shared" si="56"/>
        <v>0</v>
      </c>
      <c r="AC241" s="71">
        <f t="shared" si="57"/>
        <v>0</v>
      </c>
      <c r="AD241" s="71">
        <f t="shared" si="58"/>
        <v>0</v>
      </c>
      <c r="AE241" t="str">
        <f t="shared" si="50"/>
        <v/>
      </c>
    </row>
    <row r="242" spans="1:31" ht="15.75" thickBot="1" x14ac:dyDescent="0.3">
      <c r="A242" s="225">
        <f t="shared" si="51"/>
        <v>238</v>
      </c>
      <c r="B242" s="18"/>
      <c r="C242" s="19"/>
      <c r="D242" s="20"/>
      <c r="E242" s="62">
        <v>0</v>
      </c>
      <c r="F242" s="255">
        <v>0.255</v>
      </c>
      <c r="G242" s="8">
        <f t="shared" si="52"/>
        <v>0</v>
      </c>
      <c r="H242" s="8">
        <f t="shared" si="53"/>
        <v>0</v>
      </c>
      <c r="I242" s="8">
        <f t="shared" si="54"/>
        <v>0</v>
      </c>
      <c r="J242" s="8">
        <f t="shared" si="47"/>
        <v>0</v>
      </c>
      <c r="K242" s="8">
        <f t="shared" si="48"/>
        <v>0</v>
      </c>
      <c r="L242" s="8">
        <f t="shared" si="49"/>
        <v>0</v>
      </c>
      <c r="M242" s="14">
        <f t="shared" si="55"/>
        <v>0</v>
      </c>
      <c r="N242" s="46"/>
      <c r="O242" s="228" t="str">
        <f>IF(AND(E242&gt;0,N242&gt;0),IF(E242&gt;0,VLOOKUP(N242,Tilinumerot!$D$3:$F$54,3,FALSE),"Ei tilinroa"),"-")</f>
        <v>-</v>
      </c>
      <c r="P242" s="62"/>
      <c r="Q242" s="62"/>
      <c r="R242" s="62"/>
      <c r="S242" s="62"/>
      <c r="T242" s="62"/>
      <c r="U242" s="62"/>
      <c r="V242" s="62"/>
      <c r="W242" s="62"/>
      <c r="X242" s="62"/>
      <c r="Y242" s="62"/>
      <c r="Z242" s="64"/>
      <c r="AA242" s="64"/>
      <c r="AB242" s="15">
        <f t="shared" si="56"/>
        <v>0</v>
      </c>
      <c r="AC242" s="71">
        <f t="shared" si="57"/>
        <v>0</v>
      </c>
      <c r="AD242" s="71">
        <f t="shared" si="58"/>
        <v>0</v>
      </c>
      <c r="AE242" t="str">
        <f t="shared" si="50"/>
        <v/>
      </c>
    </row>
    <row r="243" spans="1:31" ht="15.75" thickBot="1" x14ac:dyDescent="0.3">
      <c r="A243" s="225">
        <f t="shared" si="51"/>
        <v>239</v>
      </c>
      <c r="B243" s="18"/>
      <c r="C243" s="19"/>
      <c r="D243" s="20"/>
      <c r="E243" s="62">
        <v>0</v>
      </c>
      <c r="F243" s="255">
        <v>0.255</v>
      </c>
      <c r="G243" s="8">
        <f t="shared" si="52"/>
        <v>0</v>
      </c>
      <c r="H243" s="8">
        <f t="shared" si="53"/>
        <v>0</v>
      </c>
      <c r="I243" s="8">
        <f t="shared" si="54"/>
        <v>0</v>
      </c>
      <c r="J243" s="8">
        <f t="shared" si="47"/>
        <v>0</v>
      </c>
      <c r="K243" s="8">
        <f t="shared" si="48"/>
        <v>0</v>
      </c>
      <c r="L243" s="8">
        <f t="shared" si="49"/>
        <v>0</v>
      </c>
      <c r="M243" s="14">
        <f t="shared" si="55"/>
        <v>0</v>
      </c>
      <c r="N243" s="46"/>
      <c r="O243" s="228" t="str">
        <f>IF(AND(E243&gt;0,N243&gt;0),IF(E243&gt;0,VLOOKUP(N243,Tilinumerot!$D$3:$F$54,3,FALSE),"Ei tilinroa"),"-")</f>
        <v>-</v>
      </c>
      <c r="P243" s="62"/>
      <c r="Q243" s="62"/>
      <c r="R243" s="62"/>
      <c r="S243" s="62"/>
      <c r="T243" s="62"/>
      <c r="U243" s="62"/>
      <c r="V243" s="62"/>
      <c r="W243" s="62"/>
      <c r="X243" s="62"/>
      <c r="Y243" s="62"/>
      <c r="Z243" s="64"/>
      <c r="AA243" s="64"/>
      <c r="AB243" s="15">
        <f t="shared" si="56"/>
        <v>0</v>
      </c>
      <c r="AC243" s="71">
        <f t="shared" si="57"/>
        <v>0</v>
      </c>
      <c r="AD243" s="71">
        <f t="shared" si="58"/>
        <v>0</v>
      </c>
      <c r="AE243" t="str">
        <f t="shared" si="50"/>
        <v/>
      </c>
    </row>
    <row r="244" spans="1:31" ht="15.75" thickBot="1" x14ac:dyDescent="0.3">
      <c r="A244" s="225">
        <f t="shared" si="51"/>
        <v>240</v>
      </c>
      <c r="B244" s="18"/>
      <c r="C244" s="19"/>
      <c r="D244" s="20"/>
      <c r="E244" s="62">
        <v>0</v>
      </c>
      <c r="F244" s="255">
        <v>0.255</v>
      </c>
      <c r="G244" s="8">
        <f t="shared" si="52"/>
        <v>0</v>
      </c>
      <c r="H244" s="8">
        <f t="shared" si="53"/>
        <v>0</v>
      </c>
      <c r="I244" s="8">
        <f t="shared" si="54"/>
        <v>0</v>
      </c>
      <c r="J244" s="8">
        <f t="shared" si="47"/>
        <v>0</v>
      </c>
      <c r="K244" s="8">
        <f t="shared" si="48"/>
        <v>0</v>
      </c>
      <c r="L244" s="8">
        <f t="shared" si="49"/>
        <v>0</v>
      </c>
      <c r="M244" s="14">
        <f t="shared" si="55"/>
        <v>0</v>
      </c>
      <c r="N244" s="46"/>
      <c r="O244" s="228" t="str">
        <f>IF(AND(E244&gt;0,N244&gt;0),IF(E244&gt;0,VLOOKUP(N244,Tilinumerot!$D$3:$F$54,3,FALSE),"Ei tilinroa"),"-")</f>
        <v>-</v>
      </c>
      <c r="P244" s="62"/>
      <c r="Q244" s="62"/>
      <c r="R244" s="62"/>
      <c r="S244" s="62"/>
      <c r="T244" s="62"/>
      <c r="U244" s="62"/>
      <c r="V244" s="62"/>
      <c r="W244" s="62"/>
      <c r="X244" s="62"/>
      <c r="Y244" s="62"/>
      <c r="Z244" s="64"/>
      <c r="AA244" s="64"/>
      <c r="AB244" s="15">
        <f t="shared" si="56"/>
        <v>0</v>
      </c>
      <c r="AC244" s="71">
        <f t="shared" si="57"/>
        <v>0</v>
      </c>
      <c r="AD244" s="71">
        <f t="shared" si="58"/>
        <v>0</v>
      </c>
      <c r="AE244" t="str">
        <f t="shared" si="50"/>
        <v/>
      </c>
    </row>
    <row r="245" spans="1:31" ht="15.75" thickBot="1" x14ac:dyDescent="0.3">
      <c r="A245" s="225">
        <f t="shared" si="51"/>
        <v>241</v>
      </c>
      <c r="B245" s="18"/>
      <c r="C245" s="19"/>
      <c r="D245" s="20"/>
      <c r="E245" s="62">
        <v>0</v>
      </c>
      <c r="F245" s="255">
        <v>0.255</v>
      </c>
      <c r="G245" s="8">
        <f t="shared" si="52"/>
        <v>0</v>
      </c>
      <c r="H245" s="8">
        <f t="shared" si="53"/>
        <v>0</v>
      </c>
      <c r="I245" s="8">
        <f t="shared" si="54"/>
        <v>0</v>
      </c>
      <c r="J245" s="8">
        <f t="shared" si="47"/>
        <v>0</v>
      </c>
      <c r="K245" s="8">
        <f t="shared" si="48"/>
        <v>0</v>
      </c>
      <c r="L245" s="8">
        <f t="shared" si="49"/>
        <v>0</v>
      </c>
      <c r="M245" s="14">
        <f t="shared" si="55"/>
        <v>0</v>
      </c>
      <c r="N245" s="46"/>
      <c r="O245" s="228" t="str">
        <f>IF(AND(E245&gt;0,N245&gt;0),IF(E245&gt;0,VLOOKUP(N245,Tilinumerot!$D$3:$F$54,3,FALSE),"Ei tilinroa"),"-")</f>
        <v>-</v>
      </c>
      <c r="P245" s="62"/>
      <c r="Q245" s="62"/>
      <c r="R245" s="62"/>
      <c r="S245" s="62"/>
      <c r="T245" s="62"/>
      <c r="U245" s="62"/>
      <c r="V245" s="62"/>
      <c r="W245" s="62"/>
      <c r="X245" s="62"/>
      <c r="Y245" s="62"/>
      <c r="Z245" s="64"/>
      <c r="AA245" s="64"/>
      <c r="AB245" s="15">
        <f t="shared" si="56"/>
        <v>0</v>
      </c>
      <c r="AC245" s="71">
        <f t="shared" si="57"/>
        <v>0</v>
      </c>
      <c r="AD245" s="71">
        <f t="shared" si="58"/>
        <v>0</v>
      </c>
      <c r="AE245" t="str">
        <f t="shared" si="50"/>
        <v/>
      </c>
    </row>
    <row r="246" spans="1:31" ht="15.75" thickBot="1" x14ac:dyDescent="0.3">
      <c r="A246" s="225">
        <f t="shared" si="51"/>
        <v>242</v>
      </c>
      <c r="B246" s="18"/>
      <c r="C246" s="19"/>
      <c r="D246" s="20"/>
      <c r="E246" s="62">
        <v>0</v>
      </c>
      <c r="F246" s="255">
        <v>0.255</v>
      </c>
      <c r="G246" s="8">
        <f t="shared" si="52"/>
        <v>0</v>
      </c>
      <c r="H246" s="8">
        <f t="shared" si="53"/>
        <v>0</v>
      </c>
      <c r="I246" s="8">
        <f t="shared" si="54"/>
        <v>0</v>
      </c>
      <c r="J246" s="8">
        <f t="shared" si="47"/>
        <v>0</v>
      </c>
      <c r="K246" s="8">
        <f t="shared" si="48"/>
        <v>0</v>
      </c>
      <c r="L246" s="8">
        <f t="shared" si="49"/>
        <v>0</v>
      </c>
      <c r="M246" s="14">
        <f t="shared" si="55"/>
        <v>0</v>
      </c>
      <c r="N246" s="46"/>
      <c r="O246" s="228" t="str">
        <f>IF(AND(E246&gt;0,N246&gt;0),IF(E246&gt;0,VLOOKUP(N246,Tilinumerot!$D$3:$F$54,3,FALSE),"Ei tilinroa"),"-")</f>
        <v>-</v>
      </c>
      <c r="P246" s="62"/>
      <c r="Q246" s="62"/>
      <c r="R246" s="62"/>
      <c r="S246" s="62"/>
      <c r="T246" s="62"/>
      <c r="U246" s="62"/>
      <c r="V246" s="62"/>
      <c r="W246" s="62"/>
      <c r="X246" s="62"/>
      <c r="Y246" s="62"/>
      <c r="Z246" s="64"/>
      <c r="AA246" s="64"/>
      <c r="AB246" s="15">
        <f t="shared" si="56"/>
        <v>0</v>
      </c>
      <c r="AC246" s="71">
        <f t="shared" si="57"/>
        <v>0</v>
      </c>
      <c r="AD246" s="71">
        <f t="shared" si="58"/>
        <v>0</v>
      </c>
      <c r="AE246" t="str">
        <f t="shared" si="50"/>
        <v/>
      </c>
    </row>
    <row r="247" spans="1:31" ht="15.75" thickBot="1" x14ac:dyDescent="0.3">
      <c r="A247" s="225">
        <f t="shared" si="51"/>
        <v>243</v>
      </c>
      <c r="B247" s="18"/>
      <c r="C247" s="19"/>
      <c r="D247" s="20"/>
      <c r="E247" s="62">
        <v>0</v>
      </c>
      <c r="F247" s="255">
        <v>0.255</v>
      </c>
      <c r="G247" s="8">
        <f t="shared" si="52"/>
        <v>0</v>
      </c>
      <c r="H247" s="8">
        <f t="shared" si="53"/>
        <v>0</v>
      </c>
      <c r="I247" s="8">
        <f t="shared" si="54"/>
        <v>0</v>
      </c>
      <c r="J247" s="8">
        <f t="shared" si="47"/>
        <v>0</v>
      </c>
      <c r="K247" s="8">
        <f t="shared" si="48"/>
        <v>0</v>
      </c>
      <c r="L247" s="8">
        <f t="shared" si="49"/>
        <v>0</v>
      </c>
      <c r="M247" s="14">
        <f t="shared" si="55"/>
        <v>0</v>
      </c>
      <c r="N247" s="46"/>
      <c r="O247" s="228" t="str">
        <f>IF(AND(E247&gt;0,N247&gt;0),IF(E247&gt;0,VLOOKUP(N247,Tilinumerot!$D$3:$F$54,3,FALSE),"Ei tilinroa"),"-")</f>
        <v>-</v>
      </c>
      <c r="P247" s="62"/>
      <c r="Q247" s="62"/>
      <c r="R247" s="62"/>
      <c r="S247" s="62"/>
      <c r="T247" s="62"/>
      <c r="U247" s="62"/>
      <c r="V247" s="62"/>
      <c r="W247" s="62"/>
      <c r="X247" s="62"/>
      <c r="Y247" s="62"/>
      <c r="Z247" s="64"/>
      <c r="AA247" s="64"/>
      <c r="AB247" s="15">
        <f t="shared" si="56"/>
        <v>0</v>
      </c>
      <c r="AC247" s="71">
        <f t="shared" si="57"/>
        <v>0</v>
      </c>
      <c r="AD247" s="71">
        <f t="shared" si="58"/>
        <v>0</v>
      </c>
      <c r="AE247" t="str">
        <f t="shared" si="50"/>
        <v/>
      </c>
    </row>
    <row r="248" spans="1:31" ht="15.75" thickBot="1" x14ac:dyDescent="0.3">
      <c r="A248" s="225">
        <f t="shared" si="51"/>
        <v>244</v>
      </c>
      <c r="B248" s="18"/>
      <c r="C248" s="19"/>
      <c r="D248" s="20"/>
      <c r="E248" s="62">
        <v>0</v>
      </c>
      <c r="F248" s="255">
        <v>0.255</v>
      </c>
      <c r="G248" s="8">
        <f t="shared" si="52"/>
        <v>0</v>
      </c>
      <c r="H248" s="8">
        <f t="shared" si="53"/>
        <v>0</v>
      </c>
      <c r="I248" s="8">
        <f t="shared" si="54"/>
        <v>0</v>
      </c>
      <c r="J248" s="8">
        <f t="shared" ref="J248:J404" si="59">IF(AND($E248&gt;0,$F248=$J$4),($E248-($E248/(100%+$J$4)/100%)),0)</f>
        <v>0</v>
      </c>
      <c r="K248" s="8">
        <f t="shared" ref="K248:K404" si="60">IF(AND($E248&gt;0,$F248=$K$4),($E248-($E248/(100%+$K$4)/100%)),0)</f>
        <v>0</v>
      </c>
      <c r="L248" s="8">
        <f t="shared" ref="L248:L404" si="61">IF(AND($E248&gt;0,$F248=$L$4),($E248-($E248/(100%+$L$4)/100%)),0)</f>
        <v>0</v>
      </c>
      <c r="M248" s="14">
        <f t="shared" si="55"/>
        <v>0</v>
      </c>
      <c r="N248" s="46"/>
      <c r="O248" s="228" t="str">
        <f>IF(AND(E248&gt;0,N248&gt;0),IF(E248&gt;0,VLOOKUP(N248,Tilinumerot!$D$3:$F$54,3,FALSE),"Ei tilinroa"),"-")</f>
        <v>-</v>
      </c>
      <c r="P248" s="62"/>
      <c r="Q248" s="62"/>
      <c r="R248" s="62"/>
      <c r="S248" s="62"/>
      <c r="T248" s="62"/>
      <c r="U248" s="62"/>
      <c r="V248" s="62"/>
      <c r="W248" s="62"/>
      <c r="X248" s="62"/>
      <c r="Y248" s="62"/>
      <c r="Z248" s="64"/>
      <c r="AA248" s="64"/>
      <c r="AB248" s="15">
        <f t="shared" si="56"/>
        <v>0</v>
      </c>
      <c r="AC248" s="71">
        <f t="shared" si="57"/>
        <v>0</v>
      </c>
      <c r="AD248" s="71">
        <f t="shared" si="58"/>
        <v>0</v>
      </c>
      <c r="AE248" t="str">
        <f t="shared" si="50"/>
        <v/>
      </c>
    </row>
    <row r="249" spans="1:31" ht="15.75" thickBot="1" x14ac:dyDescent="0.3">
      <c r="A249" s="225">
        <f t="shared" si="51"/>
        <v>245</v>
      </c>
      <c r="B249" s="18"/>
      <c r="C249" s="19"/>
      <c r="D249" s="20"/>
      <c r="E249" s="62">
        <v>0</v>
      </c>
      <c r="F249" s="255">
        <v>0.255</v>
      </c>
      <c r="G249" s="8">
        <f t="shared" si="52"/>
        <v>0</v>
      </c>
      <c r="H249" s="8">
        <f t="shared" si="53"/>
        <v>0</v>
      </c>
      <c r="I249" s="8">
        <f t="shared" si="54"/>
        <v>0</v>
      </c>
      <c r="J249" s="8">
        <f t="shared" si="59"/>
        <v>0</v>
      </c>
      <c r="K249" s="8">
        <f t="shared" si="60"/>
        <v>0</v>
      </c>
      <c r="L249" s="8">
        <f t="shared" si="61"/>
        <v>0</v>
      </c>
      <c r="M249" s="14">
        <f t="shared" si="55"/>
        <v>0</v>
      </c>
      <c r="N249" s="46"/>
      <c r="O249" s="228" t="str">
        <f>IF(AND(E249&gt;0,N249&gt;0),IF(E249&gt;0,VLOOKUP(N249,Tilinumerot!$D$3:$F$54,3,FALSE),"Ei tilinroa"),"-")</f>
        <v>-</v>
      </c>
      <c r="P249" s="62"/>
      <c r="Q249" s="62"/>
      <c r="R249" s="62"/>
      <c r="S249" s="62"/>
      <c r="T249" s="62"/>
      <c r="U249" s="62"/>
      <c r="V249" s="62"/>
      <c r="W249" s="62"/>
      <c r="X249" s="62"/>
      <c r="Y249" s="62"/>
      <c r="Z249" s="64"/>
      <c r="AA249" s="64"/>
      <c r="AB249" s="15">
        <f t="shared" si="56"/>
        <v>0</v>
      </c>
      <c r="AC249" s="71">
        <f t="shared" si="57"/>
        <v>0</v>
      </c>
      <c r="AD249" s="71">
        <f t="shared" si="58"/>
        <v>0</v>
      </c>
      <c r="AE249" t="str">
        <f t="shared" si="50"/>
        <v/>
      </c>
    </row>
    <row r="250" spans="1:31" ht="15.75" thickBot="1" x14ac:dyDescent="0.3">
      <c r="A250" s="225">
        <f t="shared" si="51"/>
        <v>246</v>
      </c>
      <c r="B250" s="18"/>
      <c r="C250" s="19"/>
      <c r="D250" s="20"/>
      <c r="E250" s="62">
        <v>0</v>
      </c>
      <c r="F250" s="255">
        <v>0.255</v>
      </c>
      <c r="G250" s="8">
        <f t="shared" si="52"/>
        <v>0</v>
      </c>
      <c r="H250" s="8">
        <f t="shared" si="53"/>
        <v>0</v>
      </c>
      <c r="I250" s="8">
        <f t="shared" si="54"/>
        <v>0</v>
      </c>
      <c r="J250" s="8">
        <f t="shared" si="59"/>
        <v>0</v>
      </c>
      <c r="K250" s="8">
        <f t="shared" si="60"/>
        <v>0</v>
      </c>
      <c r="L250" s="8">
        <f t="shared" si="61"/>
        <v>0</v>
      </c>
      <c r="M250" s="14">
        <f t="shared" si="55"/>
        <v>0</v>
      </c>
      <c r="N250" s="46"/>
      <c r="O250" s="228" t="str">
        <f>IF(AND(E250&gt;0,N250&gt;0),IF(E250&gt;0,VLOOKUP(N250,Tilinumerot!$D$3:$F$54,3,FALSE),"Ei tilinroa"),"-")</f>
        <v>-</v>
      </c>
      <c r="P250" s="62"/>
      <c r="Q250" s="62"/>
      <c r="R250" s="62"/>
      <c r="S250" s="62"/>
      <c r="T250" s="62"/>
      <c r="U250" s="62"/>
      <c r="V250" s="62"/>
      <c r="W250" s="62"/>
      <c r="X250" s="62"/>
      <c r="Y250" s="62"/>
      <c r="Z250" s="64"/>
      <c r="AA250" s="64"/>
      <c r="AB250" s="15">
        <f t="shared" si="56"/>
        <v>0</v>
      </c>
      <c r="AC250" s="71">
        <f t="shared" si="57"/>
        <v>0</v>
      </c>
      <c r="AD250" s="71">
        <f t="shared" si="58"/>
        <v>0</v>
      </c>
      <c r="AE250" t="str">
        <f t="shared" si="50"/>
        <v/>
      </c>
    </row>
    <row r="251" spans="1:31" ht="15.75" thickBot="1" x14ac:dyDescent="0.3">
      <c r="A251" s="225">
        <f t="shared" si="51"/>
        <v>247</v>
      </c>
      <c r="B251" s="18"/>
      <c r="C251" s="19"/>
      <c r="D251" s="20"/>
      <c r="E251" s="62">
        <v>0</v>
      </c>
      <c r="F251" s="255">
        <v>0.255</v>
      </c>
      <c r="G251" s="8">
        <f t="shared" si="52"/>
        <v>0</v>
      </c>
      <c r="H251" s="8">
        <f t="shared" si="53"/>
        <v>0</v>
      </c>
      <c r="I251" s="8">
        <f t="shared" si="54"/>
        <v>0</v>
      </c>
      <c r="J251" s="8">
        <f t="shared" si="59"/>
        <v>0</v>
      </c>
      <c r="K251" s="8">
        <f t="shared" si="60"/>
        <v>0</v>
      </c>
      <c r="L251" s="8">
        <f t="shared" si="61"/>
        <v>0</v>
      </c>
      <c r="M251" s="14">
        <f t="shared" si="55"/>
        <v>0</v>
      </c>
      <c r="N251" s="46"/>
      <c r="O251" s="228" t="str">
        <f>IF(AND(E251&gt;0,N251&gt;0),IF(E251&gt;0,VLOOKUP(N251,Tilinumerot!$D$3:$F$54,3,FALSE),"Ei tilinroa"),"-")</f>
        <v>-</v>
      </c>
      <c r="P251" s="62"/>
      <c r="Q251" s="62"/>
      <c r="R251" s="62"/>
      <c r="S251" s="62"/>
      <c r="T251" s="62"/>
      <c r="U251" s="62"/>
      <c r="V251" s="62"/>
      <c r="W251" s="62"/>
      <c r="X251" s="62"/>
      <c r="Y251" s="62"/>
      <c r="Z251" s="64"/>
      <c r="AA251" s="64"/>
      <c r="AB251" s="15">
        <f t="shared" si="56"/>
        <v>0</v>
      </c>
      <c r="AC251" s="71">
        <f t="shared" si="57"/>
        <v>0</v>
      </c>
      <c r="AD251" s="71">
        <f t="shared" si="58"/>
        <v>0</v>
      </c>
      <c r="AE251" t="str">
        <f t="shared" si="50"/>
        <v/>
      </c>
    </row>
    <row r="252" spans="1:31" ht="15.75" thickBot="1" x14ac:dyDescent="0.3">
      <c r="A252" s="225">
        <f t="shared" si="51"/>
        <v>248</v>
      </c>
      <c r="B252" s="18"/>
      <c r="C252" s="19"/>
      <c r="D252" s="20"/>
      <c r="E252" s="62">
        <v>0</v>
      </c>
      <c r="F252" s="255">
        <v>0.255</v>
      </c>
      <c r="G252" s="8">
        <f t="shared" si="52"/>
        <v>0</v>
      </c>
      <c r="H252" s="8">
        <f t="shared" si="53"/>
        <v>0</v>
      </c>
      <c r="I252" s="8">
        <f t="shared" si="54"/>
        <v>0</v>
      </c>
      <c r="J252" s="8">
        <f t="shared" si="59"/>
        <v>0</v>
      </c>
      <c r="K252" s="8">
        <f t="shared" si="60"/>
        <v>0</v>
      </c>
      <c r="L252" s="8">
        <f t="shared" si="61"/>
        <v>0</v>
      </c>
      <c r="M252" s="14">
        <f t="shared" si="55"/>
        <v>0</v>
      </c>
      <c r="N252" s="46"/>
      <c r="O252" s="228" t="str">
        <f>IF(AND(E252&gt;0,N252&gt;0),IF(E252&gt;0,VLOOKUP(N252,Tilinumerot!$D$3:$F$54,3,FALSE),"Ei tilinroa"),"-")</f>
        <v>-</v>
      </c>
      <c r="P252" s="62"/>
      <c r="Q252" s="62"/>
      <c r="R252" s="62"/>
      <c r="S252" s="62"/>
      <c r="T252" s="62"/>
      <c r="U252" s="62"/>
      <c r="V252" s="62"/>
      <c r="W252" s="62"/>
      <c r="X252" s="62"/>
      <c r="Y252" s="62"/>
      <c r="Z252" s="64"/>
      <c r="AA252" s="64"/>
      <c r="AB252" s="15">
        <f t="shared" si="56"/>
        <v>0</v>
      </c>
      <c r="AC252" s="71">
        <f t="shared" si="57"/>
        <v>0</v>
      </c>
      <c r="AD252" s="71">
        <f t="shared" si="58"/>
        <v>0</v>
      </c>
      <c r="AE252" t="str">
        <f t="shared" si="50"/>
        <v/>
      </c>
    </row>
    <row r="253" spans="1:31" ht="15.75" thickBot="1" x14ac:dyDescent="0.3">
      <c r="A253" s="225">
        <f t="shared" si="51"/>
        <v>249</v>
      </c>
      <c r="B253" s="18"/>
      <c r="C253" s="19"/>
      <c r="D253" s="20"/>
      <c r="E253" s="62">
        <v>0</v>
      </c>
      <c r="F253" s="255">
        <v>0.255</v>
      </c>
      <c r="G253" s="8">
        <f t="shared" si="52"/>
        <v>0</v>
      </c>
      <c r="H253" s="8">
        <f t="shared" si="53"/>
        <v>0</v>
      </c>
      <c r="I253" s="8">
        <f t="shared" si="54"/>
        <v>0</v>
      </c>
      <c r="J253" s="8">
        <f t="shared" si="59"/>
        <v>0</v>
      </c>
      <c r="K253" s="8">
        <f t="shared" si="60"/>
        <v>0</v>
      </c>
      <c r="L253" s="8">
        <f t="shared" si="61"/>
        <v>0</v>
      </c>
      <c r="M253" s="14">
        <f t="shared" si="55"/>
        <v>0</v>
      </c>
      <c r="N253" s="46"/>
      <c r="O253" s="228" t="str">
        <f>IF(AND(E253&gt;0,N253&gt;0),IF(E253&gt;0,VLOOKUP(N253,Tilinumerot!$D$3:$F$54,3,FALSE),"Ei tilinroa"),"-")</f>
        <v>-</v>
      </c>
      <c r="P253" s="62"/>
      <c r="Q253" s="62"/>
      <c r="R253" s="62"/>
      <c r="S253" s="62"/>
      <c r="T253" s="62"/>
      <c r="U253" s="62"/>
      <c r="V253" s="62"/>
      <c r="W253" s="62"/>
      <c r="X253" s="62"/>
      <c r="Y253" s="62"/>
      <c r="Z253" s="64"/>
      <c r="AA253" s="64"/>
      <c r="AB253" s="15">
        <f t="shared" si="56"/>
        <v>0</v>
      </c>
      <c r="AC253" s="71">
        <f t="shared" si="57"/>
        <v>0</v>
      </c>
      <c r="AD253" s="71">
        <f t="shared" si="58"/>
        <v>0</v>
      </c>
      <c r="AE253" t="str">
        <f t="shared" si="50"/>
        <v/>
      </c>
    </row>
    <row r="254" spans="1:31" ht="15.75" thickBot="1" x14ac:dyDescent="0.3">
      <c r="A254" s="225">
        <f t="shared" si="51"/>
        <v>250</v>
      </c>
      <c r="B254" s="18"/>
      <c r="C254" s="19"/>
      <c r="D254" s="20"/>
      <c r="E254" s="62">
        <v>0</v>
      </c>
      <c r="F254" s="255">
        <v>0.255</v>
      </c>
      <c r="G254" s="8">
        <f t="shared" si="52"/>
        <v>0</v>
      </c>
      <c r="H254" s="8">
        <f t="shared" si="53"/>
        <v>0</v>
      </c>
      <c r="I254" s="8">
        <f t="shared" si="54"/>
        <v>0</v>
      </c>
      <c r="J254" s="8">
        <f t="shared" si="59"/>
        <v>0</v>
      </c>
      <c r="K254" s="8">
        <f t="shared" si="60"/>
        <v>0</v>
      </c>
      <c r="L254" s="8">
        <f t="shared" si="61"/>
        <v>0</v>
      </c>
      <c r="M254" s="14">
        <f t="shared" si="55"/>
        <v>0</v>
      </c>
      <c r="N254" s="46"/>
      <c r="O254" s="228" t="str">
        <f>IF(AND(E254&gt;0,N254&gt;0),IF(E254&gt;0,VLOOKUP(N254,Tilinumerot!$D$3:$F$54,3,FALSE),"Ei tilinroa"),"-")</f>
        <v>-</v>
      </c>
      <c r="P254" s="62"/>
      <c r="Q254" s="62"/>
      <c r="R254" s="62"/>
      <c r="S254" s="62"/>
      <c r="T254" s="62"/>
      <c r="U254" s="62"/>
      <c r="V254" s="62"/>
      <c r="W254" s="62"/>
      <c r="X254" s="62"/>
      <c r="Y254" s="62"/>
      <c r="Z254" s="64"/>
      <c r="AA254" s="64"/>
      <c r="AB254" s="15">
        <f t="shared" si="56"/>
        <v>0</v>
      </c>
      <c r="AC254" s="71">
        <f t="shared" si="57"/>
        <v>0</v>
      </c>
      <c r="AD254" s="71">
        <f t="shared" si="58"/>
        <v>0</v>
      </c>
      <c r="AE254" t="str">
        <f t="shared" si="50"/>
        <v/>
      </c>
    </row>
    <row r="255" spans="1:31" ht="15.75" thickBot="1" x14ac:dyDescent="0.3">
      <c r="A255" s="225">
        <f t="shared" si="51"/>
        <v>251</v>
      </c>
      <c r="B255" s="18"/>
      <c r="C255" s="19"/>
      <c r="D255" s="20"/>
      <c r="E255" s="62">
        <v>0</v>
      </c>
      <c r="F255" s="255">
        <v>0.255</v>
      </c>
      <c r="G255" s="8">
        <f t="shared" si="52"/>
        <v>0</v>
      </c>
      <c r="H255" s="8">
        <f t="shared" si="53"/>
        <v>0</v>
      </c>
      <c r="I255" s="8">
        <f t="shared" si="54"/>
        <v>0</v>
      </c>
      <c r="J255" s="8">
        <f t="shared" si="59"/>
        <v>0</v>
      </c>
      <c r="K255" s="8">
        <f t="shared" si="60"/>
        <v>0</v>
      </c>
      <c r="L255" s="8">
        <f t="shared" si="61"/>
        <v>0</v>
      </c>
      <c r="M255" s="14">
        <f t="shared" si="55"/>
        <v>0</v>
      </c>
      <c r="N255" s="46"/>
      <c r="O255" s="228" t="str">
        <f>IF(AND(E255&gt;0,N255&gt;0),IF(E255&gt;0,VLOOKUP(N255,Tilinumerot!$D$3:$F$54,3,FALSE),"Ei tilinroa"),"-")</f>
        <v>-</v>
      </c>
      <c r="P255" s="62"/>
      <c r="Q255" s="62"/>
      <c r="R255" s="62"/>
      <c r="S255" s="62"/>
      <c r="T255" s="62"/>
      <c r="U255" s="62"/>
      <c r="V255" s="62"/>
      <c r="W255" s="62"/>
      <c r="X255" s="62"/>
      <c r="Y255" s="62"/>
      <c r="Z255" s="64"/>
      <c r="AA255" s="64"/>
      <c r="AB255" s="15">
        <f t="shared" si="56"/>
        <v>0</v>
      </c>
      <c r="AC255" s="71">
        <f t="shared" si="57"/>
        <v>0</v>
      </c>
      <c r="AD255" s="71">
        <f t="shared" si="58"/>
        <v>0</v>
      </c>
      <c r="AE255" t="str">
        <f t="shared" si="50"/>
        <v/>
      </c>
    </row>
    <row r="256" spans="1:31" ht="15.75" thickBot="1" x14ac:dyDescent="0.3">
      <c r="A256" s="225">
        <f t="shared" si="51"/>
        <v>252</v>
      </c>
      <c r="B256" s="18"/>
      <c r="C256" s="19"/>
      <c r="D256" s="20"/>
      <c r="E256" s="62">
        <v>0</v>
      </c>
      <c r="F256" s="255">
        <v>0.255</v>
      </c>
      <c r="G256" s="8">
        <f t="shared" si="52"/>
        <v>0</v>
      </c>
      <c r="H256" s="8">
        <f t="shared" si="53"/>
        <v>0</v>
      </c>
      <c r="I256" s="8">
        <f t="shared" si="54"/>
        <v>0</v>
      </c>
      <c r="J256" s="8">
        <f t="shared" si="59"/>
        <v>0</v>
      </c>
      <c r="K256" s="8">
        <f t="shared" si="60"/>
        <v>0</v>
      </c>
      <c r="L256" s="8">
        <f t="shared" si="61"/>
        <v>0</v>
      </c>
      <c r="M256" s="14">
        <f t="shared" si="55"/>
        <v>0</v>
      </c>
      <c r="N256" s="46"/>
      <c r="O256" s="228" t="str">
        <f>IF(AND(E256&gt;0,N256&gt;0),IF(E256&gt;0,VLOOKUP(N256,Tilinumerot!$D$3:$F$54,3,FALSE),"Ei tilinroa"),"-")</f>
        <v>-</v>
      </c>
      <c r="P256" s="62"/>
      <c r="Q256" s="62"/>
      <c r="R256" s="62"/>
      <c r="S256" s="62"/>
      <c r="T256" s="62"/>
      <c r="U256" s="62"/>
      <c r="V256" s="62"/>
      <c r="W256" s="62"/>
      <c r="X256" s="62"/>
      <c r="Y256" s="62"/>
      <c r="Z256" s="64"/>
      <c r="AA256" s="64"/>
      <c r="AB256" s="15">
        <f t="shared" si="56"/>
        <v>0</v>
      </c>
      <c r="AC256" s="71">
        <f t="shared" si="57"/>
        <v>0</v>
      </c>
      <c r="AD256" s="71">
        <f t="shared" si="58"/>
        <v>0</v>
      </c>
      <c r="AE256" t="str">
        <f t="shared" si="50"/>
        <v/>
      </c>
    </row>
    <row r="257" spans="1:31" ht="15.75" thickBot="1" x14ac:dyDescent="0.3">
      <c r="A257" s="225">
        <f t="shared" si="51"/>
        <v>253</v>
      </c>
      <c r="B257" s="18"/>
      <c r="C257" s="19"/>
      <c r="D257" s="20"/>
      <c r="E257" s="62">
        <v>0</v>
      </c>
      <c r="F257" s="255">
        <v>0.255</v>
      </c>
      <c r="G257" s="8">
        <f t="shared" si="52"/>
        <v>0</v>
      </c>
      <c r="H257" s="8">
        <f t="shared" si="53"/>
        <v>0</v>
      </c>
      <c r="I257" s="8">
        <f t="shared" si="54"/>
        <v>0</v>
      </c>
      <c r="J257" s="8">
        <f t="shared" si="59"/>
        <v>0</v>
      </c>
      <c r="K257" s="8">
        <f t="shared" si="60"/>
        <v>0</v>
      </c>
      <c r="L257" s="8">
        <f t="shared" si="61"/>
        <v>0</v>
      </c>
      <c r="M257" s="14">
        <f t="shared" si="55"/>
        <v>0</v>
      </c>
      <c r="N257" s="46"/>
      <c r="O257" s="228" t="str">
        <f>IF(AND(E257&gt;0,N257&gt;0),IF(E257&gt;0,VLOOKUP(N257,Tilinumerot!$D$3:$F$54,3,FALSE),"Ei tilinroa"),"-")</f>
        <v>-</v>
      </c>
      <c r="P257" s="62"/>
      <c r="Q257" s="62"/>
      <c r="R257" s="62"/>
      <c r="S257" s="62"/>
      <c r="T257" s="62"/>
      <c r="U257" s="62"/>
      <c r="V257" s="62"/>
      <c r="W257" s="62"/>
      <c r="X257" s="62"/>
      <c r="Y257" s="62"/>
      <c r="Z257" s="64"/>
      <c r="AA257" s="64"/>
      <c r="AB257" s="15">
        <f t="shared" si="56"/>
        <v>0</v>
      </c>
      <c r="AC257" s="71">
        <f t="shared" si="57"/>
        <v>0</v>
      </c>
      <c r="AD257" s="71">
        <f t="shared" si="58"/>
        <v>0</v>
      </c>
      <c r="AE257" t="str">
        <f t="shared" si="50"/>
        <v/>
      </c>
    </row>
    <row r="258" spans="1:31" ht="15.75" thickBot="1" x14ac:dyDescent="0.3">
      <c r="A258" s="225">
        <f t="shared" si="51"/>
        <v>254</v>
      </c>
      <c r="B258" s="18"/>
      <c r="C258" s="19"/>
      <c r="D258" s="20"/>
      <c r="E258" s="62">
        <v>0</v>
      </c>
      <c r="F258" s="255">
        <v>0.255</v>
      </c>
      <c r="G258" s="8">
        <f t="shared" si="52"/>
        <v>0</v>
      </c>
      <c r="H258" s="8">
        <f t="shared" si="53"/>
        <v>0</v>
      </c>
      <c r="I258" s="8">
        <f t="shared" si="54"/>
        <v>0</v>
      </c>
      <c r="J258" s="8">
        <f t="shared" si="59"/>
        <v>0</v>
      </c>
      <c r="K258" s="8">
        <f t="shared" si="60"/>
        <v>0</v>
      </c>
      <c r="L258" s="8">
        <f t="shared" si="61"/>
        <v>0</v>
      </c>
      <c r="M258" s="14">
        <f t="shared" si="55"/>
        <v>0</v>
      </c>
      <c r="N258" s="46"/>
      <c r="O258" s="228" t="str">
        <f>IF(AND(E258&gt;0,N258&gt;0),IF(E258&gt;0,VLOOKUP(N258,Tilinumerot!$D$3:$F$54,3,FALSE),"Ei tilinroa"),"-")</f>
        <v>-</v>
      </c>
      <c r="P258" s="62"/>
      <c r="Q258" s="62"/>
      <c r="R258" s="62"/>
      <c r="S258" s="62"/>
      <c r="T258" s="62"/>
      <c r="U258" s="62"/>
      <c r="V258" s="62"/>
      <c r="W258" s="62"/>
      <c r="X258" s="62"/>
      <c r="Y258" s="62"/>
      <c r="Z258" s="64"/>
      <c r="AA258" s="64"/>
      <c r="AB258" s="15">
        <f t="shared" si="56"/>
        <v>0</v>
      </c>
      <c r="AC258" s="71">
        <f t="shared" si="57"/>
        <v>0</v>
      </c>
      <c r="AD258" s="71">
        <f t="shared" si="58"/>
        <v>0</v>
      </c>
      <c r="AE258" t="str">
        <f t="shared" si="50"/>
        <v/>
      </c>
    </row>
    <row r="259" spans="1:31" ht="15.75" thickBot="1" x14ac:dyDescent="0.3">
      <c r="A259" s="225">
        <f t="shared" si="51"/>
        <v>255</v>
      </c>
      <c r="B259" s="18"/>
      <c r="C259" s="19"/>
      <c r="D259" s="20"/>
      <c r="E259" s="62">
        <v>0</v>
      </c>
      <c r="F259" s="255">
        <v>0.255</v>
      </c>
      <c r="G259" s="8">
        <f t="shared" si="52"/>
        <v>0</v>
      </c>
      <c r="H259" s="8">
        <f t="shared" si="53"/>
        <v>0</v>
      </c>
      <c r="I259" s="8">
        <f t="shared" si="54"/>
        <v>0</v>
      </c>
      <c r="J259" s="8">
        <f t="shared" si="59"/>
        <v>0</v>
      </c>
      <c r="K259" s="8">
        <f t="shared" si="60"/>
        <v>0</v>
      </c>
      <c r="L259" s="8">
        <f t="shared" si="61"/>
        <v>0</v>
      </c>
      <c r="M259" s="14">
        <f t="shared" si="55"/>
        <v>0</v>
      </c>
      <c r="N259" s="46"/>
      <c r="O259" s="228" t="str">
        <f>IF(AND(E259&gt;0,N259&gt;0),IF(E259&gt;0,VLOOKUP(N259,Tilinumerot!$D$3:$F$54,3,FALSE),"Ei tilinroa"),"-")</f>
        <v>-</v>
      </c>
      <c r="P259" s="62"/>
      <c r="Q259" s="62"/>
      <c r="R259" s="62"/>
      <c r="S259" s="62"/>
      <c r="T259" s="62"/>
      <c r="U259" s="62"/>
      <c r="V259" s="62"/>
      <c r="W259" s="62"/>
      <c r="X259" s="62"/>
      <c r="Y259" s="62"/>
      <c r="Z259" s="64"/>
      <c r="AA259" s="64"/>
      <c r="AB259" s="15">
        <f t="shared" si="56"/>
        <v>0</v>
      </c>
      <c r="AC259" s="71">
        <f t="shared" si="57"/>
        <v>0</v>
      </c>
      <c r="AD259" s="71">
        <f t="shared" si="58"/>
        <v>0</v>
      </c>
      <c r="AE259" t="str">
        <f t="shared" si="50"/>
        <v/>
      </c>
    </row>
    <row r="260" spans="1:31" ht="15.75" thickBot="1" x14ac:dyDescent="0.3">
      <c r="A260" s="225">
        <f t="shared" si="51"/>
        <v>256</v>
      </c>
      <c r="B260" s="18"/>
      <c r="C260" s="19"/>
      <c r="D260" s="20"/>
      <c r="E260" s="62">
        <v>0</v>
      </c>
      <c r="F260" s="255">
        <v>0.255</v>
      </c>
      <c r="G260" s="8">
        <f t="shared" si="52"/>
        <v>0</v>
      </c>
      <c r="H260" s="8">
        <f t="shared" si="53"/>
        <v>0</v>
      </c>
      <c r="I260" s="8">
        <f t="shared" si="54"/>
        <v>0</v>
      </c>
      <c r="J260" s="8">
        <f t="shared" si="59"/>
        <v>0</v>
      </c>
      <c r="K260" s="8">
        <f t="shared" si="60"/>
        <v>0</v>
      </c>
      <c r="L260" s="8">
        <f t="shared" si="61"/>
        <v>0</v>
      </c>
      <c r="M260" s="14">
        <f t="shared" si="55"/>
        <v>0</v>
      </c>
      <c r="N260" s="46"/>
      <c r="O260" s="228" t="str">
        <f>IF(AND(E260&gt;0,N260&gt;0),IF(E260&gt;0,VLOOKUP(N260,Tilinumerot!$D$3:$F$54,3,FALSE),"Ei tilinroa"),"-")</f>
        <v>-</v>
      </c>
      <c r="P260" s="62"/>
      <c r="Q260" s="62"/>
      <c r="R260" s="62"/>
      <c r="S260" s="62"/>
      <c r="T260" s="62"/>
      <c r="U260" s="62"/>
      <c r="V260" s="62"/>
      <c r="W260" s="62"/>
      <c r="X260" s="62"/>
      <c r="Y260" s="62"/>
      <c r="Z260" s="64"/>
      <c r="AA260" s="64"/>
      <c r="AB260" s="15">
        <f t="shared" si="56"/>
        <v>0</v>
      </c>
      <c r="AC260" s="71">
        <f t="shared" si="57"/>
        <v>0</v>
      </c>
      <c r="AD260" s="71">
        <f t="shared" si="58"/>
        <v>0</v>
      </c>
      <c r="AE260" t="str">
        <f t="shared" si="50"/>
        <v/>
      </c>
    </row>
    <row r="261" spans="1:31" ht="15.75" thickBot="1" x14ac:dyDescent="0.3">
      <c r="A261" s="225">
        <f t="shared" si="51"/>
        <v>257</v>
      </c>
      <c r="B261" s="18"/>
      <c r="C261" s="19"/>
      <c r="D261" s="20"/>
      <c r="E261" s="62">
        <v>0</v>
      </c>
      <c r="F261" s="255">
        <v>0.255</v>
      </c>
      <c r="G261" s="8">
        <f t="shared" si="52"/>
        <v>0</v>
      </c>
      <c r="H261" s="8">
        <f t="shared" si="53"/>
        <v>0</v>
      </c>
      <c r="I261" s="8">
        <f t="shared" si="54"/>
        <v>0</v>
      </c>
      <c r="J261" s="8">
        <f t="shared" si="59"/>
        <v>0</v>
      </c>
      <c r="K261" s="8">
        <f t="shared" si="60"/>
        <v>0</v>
      </c>
      <c r="L261" s="8">
        <f t="shared" si="61"/>
        <v>0</v>
      </c>
      <c r="M261" s="14">
        <f t="shared" si="55"/>
        <v>0</v>
      </c>
      <c r="N261" s="46"/>
      <c r="O261" s="228" t="str">
        <f>IF(AND(E261&gt;0,N261&gt;0),IF(E261&gt;0,VLOOKUP(N261,Tilinumerot!$D$3:$F$54,3,FALSE),"Ei tilinroa"),"-")</f>
        <v>-</v>
      </c>
      <c r="P261" s="62"/>
      <c r="Q261" s="62"/>
      <c r="R261" s="62"/>
      <c r="S261" s="62"/>
      <c r="T261" s="62"/>
      <c r="U261" s="62"/>
      <c r="V261" s="62"/>
      <c r="W261" s="62"/>
      <c r="X261" s="62"/>
      <c r="Y261" s="62"/>
      <c r="Z261" s="64"/>
      <c r="AA261" s="64"/>
      <c r="AB261" s="15">
        <f t="shared" si="56"/>
        <v>0</v>
      </c>
      <c r="AC261" s="71">
        <f t="shared" si="57"/>
        <v>0</v>
      </c>
      <c r="AD261" s="71">
        <f t="shared" si="58"/>
        <v>0</v>
      </c>
      <c r="AE261" t="str">
        <f t="shared" ref="AE261:AE324" si="62">IF(M261&gt;0.1,"Kirjaus kesken",IF(SUM(P261:AA261,G261:M261)&gt;E261,"Kirjauksessa näppäilyvirhe, yhteisumma ei täsmää",IF(M261&gt;0.1,"Kirjaus kesken","")))</f>
        <v/>
      </c>
    </row>
    <row r="262" spans="1:31" ht="15.75" thickBot="1" x14ac:dyDescent="0.3">
      <c r="A262" s="225">
        <f t="shared" si="51"/>
        <v>258</v>
      </c>
      <c r="B262" s="18"/>
      <c r="C262" s="19"/>
      <c r="D262" s="20"/>
      <c r="E262" s="62">
        <v>0</v>
      </c>
      <c r="F262" s="255">
        <v>0.255</v>
      </c>
      <c r="G262" s="8">
        <f t="shared" si="52"/>
        <v>0</v>
      </c>
      <c r="H262" s="8">
        <f t="shared" si="53"/>
        <v>0</v>
      </c>
      <c r="I262" s="8">
        <f t="shared" si="54"/>
        <v>0</v>
      </c>
      <c r="J262" s="8">
        <f t="shared" si="59"/>
        <v>0</v>
      </c>
      <c r="K262" s="8">
        <f t="shared" si="60"/>
        <v>0</v>
      </c>
      <c r="L262" s="8">
        <f t="shared" si="61"/>
        <v>0</v>
      </c>
      <c r="M262" s="14">
        <f t="shared" si="55"/>
        <v>0</v>
      </c>
      <c r="N262" s="46"/>
      <c r="O262" s="228" t="str">
        <f>IF(AND(E262&gt;0,N262&gt;0),IF(E262&gt;0,VLOOKUP(N262,Tilinumerot!$D$3:$F$54,3,FALSE),"Ei tilinroa"),"-")</f>
        <v>-</v>
      </c>
      <c r="P262" s="62"/>
      <c r="Q262" s="62"/>
      <c r="R262" s="62"/>
      <c r="S262" s="62"/>
      <c r="T262" s="62"/>
      <c r="U262" s="62"/>
      <c r="V262" s="62"/>
      <c r="W262" s="62"/>
      <c r="X262" s="62"/>
      <c r="Y262" s="62"/>
      <c r="Z262" s="64"/>
      <c r="AA262" s="64"/>
      <c r="AB262" s="15">
        <f t="shared" si="56"/>
        <v>0</v>
      </c>
      <c r="AC262" s="71">
        <f t="shared" si="57"/>
        <v>0</v>
      </c>
      <c r="AD262" s="71">
        <f t="shared" si="58"/>
        <v>0</v>
      </c>
      <c r="AE262" t="str">
        <f t="shared" si="62"/>
        <v/>
      </c>
    </row>
    <row r="263" spans="1:31" ht="15.75" thickBot="1" x14ac:dyDescent="0.3">
      <c r="A263" s="225">
        <f t="shared" ref="A263:A286" si="63">A262+1</f>
        <v>259</v>
      </c>
      <c r="B263" s="18"/>
      <c r="C263" s="19"/>
      <c r="D263" s="20"/>
      <c r="E263" s="62">
        <v>0</v>
      </c>
      <c r="F263" s="255">
        <v>0.255</v>
      </c>
      <c r="G263" s="8">
        <f t="shared" ref="G263:G404" si="64">IF(AND($E263&gt;0,$F263=$G$4),($E263-($E263/(100%+$G$4)/100%)),0)</f>
        <v>0</v>
      </c>
      <c r="H263" s="8">
        <f t="shared" ref="H263:H404" si="65">IF(AND($E263&gt;0,$F263=$H$4),($E263-($E263/(100%+$H$4)/100%)),0)</f>
        <v>0</v>
      </c>
      <c r="I263" s="8">
        <f t="shared" ref="I263:I404" si="66">IF(AND($E263&gt;0,$F263=$I$4),($E263-($E263/(100%+$I$4)/100%)),0)</f>
        <v>0</v>
      </c>
      <c r="J263" s="8">
        <f t="shared" si="59"/>
        <v>0</v>
      </c>
      <c r="K263" s="8">
        <f t="shared" si="60"/>
        <v>0</v>
      </c>
      <c r="L263" s="8">
        <f t="shared" si="61"/>
        <v>0</v>
      </c>
      <c r="M263" s="14">
        <f t="shared" si="55"/>
        <v>0</v>
      </c>
      <c r="N263" s="46"/>
      <c r="O263" s="228" t="str">
        <f>IF(AND(E263&gt;0,N263&gt;0),IF(E263&gt;0,VLOOKUP(N263,Tilinumerot!$D$3:$F$54,3,FALSE),"Ei tilinroa"),"-")</f>
        <v>-</v>
      </c>
      <c r="P263" s="62"/>
      <c r="Q263" s="62"/>
      <c r="R263" s="62"/>
      <c r="S263" s="62"/>
      <c r="T263" s="62"/>
      <c r="U263" s="62"/>
      <c r="V263" s="62"/>
      <c r="W263" s="62"/>
      <c r="X263" s="62"/>
      <c r="Y263" s="62"/>
      <c r="Z263" s="64"/>
      <c r="AA263" s="64"/>
      <c r="AB263" s="15">
        <f t="shared" si="56"/>
        <v>0</v>
      </c>
      <c r="AC263" s="71">
        <f t="shared" si="57"/>
        <v>0</v>
      </c>
      <c r="AD263" s="71">
        <f t="shared" si="58"/>
        <v>0</v>
      </c>
      <c r="AE263" t="str">
        <f t="shared" si="62"/>
        <v/>
      </c>
    </row>
    <row r="264" spans="1:31" ht="15.75" thickBot="1" x14ac:dyDescent="0.3">
      <c r="A264" s="225">
        <f t="shared" si="63"/>
        <v>260</v>
      </c>
      <c r="B264" s="18"/>
      <c r="C264" s="19"/>
      <c r="D264" s="20"/>
      <c r="E264" s="62">
        <v>0</v>
      </c>
      <c r="F264" s="255">
        <v>0.255</v>
      </c>
      <c r="G264" s="8">
        <f t="shared" si="64"/>
        <v>0</v>
      </c>
      <c r="H264" s="8">
        <f t="shared" si="65"/>
        <v>0</v>
      </c>
      <c r="I264" s="8">
        <f t="shared" si="66"/>
        <v>0</v>
      </c>
      <c r="J264" s="8">
        <f t="shared" si="59"/>
        <v>0</v>
      </c>
      <c r="K264" s="8">
        <f t="shared" si="60"/>
        <v>0</v>
      </c>
      <c r="L264" s="8">
        <f t="shared" si="61"/>
        <v>0</v>
      </c>
      <c r="M264" s="14">
        <f t="shared" si="55"/>
        <v>0</v>
      </c>
      <c r="N264" s="46"/>
      <c r="O264" s="228" t="str">
        <f>IF(AND(E264&gt;0,N264&gt;0),IF(E264&gt;0,VLOOKUP(N264,Tilinumerot!$D$3:$F$54,3,FALSE),"Ei tilinroa"),"-")</f>
        <v>-</v>
      </c>
      <c r="P264" s="62"/>
      <c r="Q264" s="62"/>
      <c r="R264" s="62"/>
      <c r="S264" s="62"/>
      <c r="T264" s="62"/>
      <c r="U264" s="62"/>
      <c r="V264" s="62"/>
      <c r="W264" s="62"/>
      <c r="X264" s="62"/>
      <c r="Y264" s="62"/>
      <c r="Z264" s="64"/>
      <c r="AA264" s="64"/>
      <c r="AB264" s="15">
        <f t="shared" si="56"/>
        <v>0</v>
      </c>
      <c r="AC264" s="71">
        <f t="shared" si="57"/>
        <v>0</v>
      </c>
      <c r="AD264" s="71">
        <f t="shared" si="58"/>
        <v>0</v>
      </c>
      <c r="AE264" t="str">
        <f t="shared" si="62"/>
        <v/>
      </c>
    </row>
    <row r="265" spans="1:31" ht="15.75" thickBot="1" x14ac:dyDescent="0.3">
      <c r="A265" s="225">
        <f t="shared" si="63"/>
        <v>261</v>
      </c>
      <c r="B265" s="18"/>
      <c r="C265" s="19"/>
      <c r="D265" s="20"/>
      <c r="E265" s="62">
        <v>0</v>
      </c>
      <c r="F265" s="255">
        <v>0.255</v>
      </c>
      <c r="G265" s="8">
        <f t="shared" si="64"/>
        <v>0</v>
      </c>
      <c r="H265" s="8">
        <f t="shared" si="65"/>
        <v>0</v>
      </c>
      <c r="I265" s="8">
        <f t="shared" si="66"/>
        <v>0</v>
      </c>
      <c r="J265" s="8">
        <f t="shared" si="59"/>
        <v>0</v>
      </c>
      <c r="K265" s="8">
        <f t="shared" si="60"/>
        <v>0</v>
      </c>
      <c r="L265" s="8">
        <f t="shared" si="61"/>
        <v>0</v>
      </c>
      <c r="M265" s="14">
        <f t="shared" si="55"/>
        <v>0</v>
      </c>
      <c r="N265" s="46"/>
      <c r="O265" s="228" t="str">
        <f>IF(AND(E265&gt;0,N265&gt;0),IF(E265&gt;0,VLOOKUP(N265,Tilinumerot!$D$3:$F$54,3,FALSE),"Ei tilinroa"),"-")</f>
        <v>-</v>
      </c>
      <c r="P265" s="62"/>
      <c r="Q265" s="62"/>
      <c r="R265" s="62"/>
      <c r="S265" s="62"/>
      <c r="T265" s="62"/>
      <c r="U265" s="62"/>
      <c r="V265" s="62"/>
      <c r="W265" s="62"/>
      <c r="X265" s="62"/>
      <c r="Y265" s="62"/>
      <c r="Z265" s="64"/>
      <c r="AA265" s="64"/>
      <c r="AB265" s="15">
        <f t="shared" si="56"/>
        <v>0</v>
      </c>
      <c r="AC265" s="71">
        <f t="shared" si="57"/>
        <v>0</v>
      </c>
      <c r="AD265" s="71">
        <f t="shared" si="58"/>
        <v>0</v>
      </c>
      <c r="AE265" t="str">
        <f t="shared" si="62"/>
        <v/>
      </c>
    </row>
    <row r="266" spans="1:31" ht="15.75" thickBot="1" x14ac:dyDescent="0.3">
      <c r="A266" s="225">
        <f t="shared" si="63"/>
        <v>262</v>
      </c>
      <c r="B266" s="18"/>
      <c r="C266" s="19"/>
      <c r="D266" s="20"/>
      <c r="E266" s="62">
        <v>0</v>
      </c>
      <c r="F266" s="255">
        <v>0.255</v>
      </c>
      <c r="G266" s="8">
        <f t="shared" si="64"/>
        <v>0</v>
      </c>
      <c r="H266" s="8">
        <f t="shared" si="65"/>
        <v>0</v>
      </c>
      <c r="I266" s="8">
        <f t="shared" si="66"/>
        <v>0</v>
      </c>
      <c r="J266" s="8">
        <f t="shared" si="59"/>
        <v>0</v>
      </c>
      <c r="K266" s="8">
        <f t="shared" si="60"/>
        <v>0</v>
      </c>
      <c r="L266" s="8">
        <f t="shared" si="61"/>
        <v>0</v>
      </c>
      <c r="M266" s="14">
        <f t="shared" si="55"/>
        <v>0</v>
      </c>
      <c r="N266" s="46"/>
      <c r="O266" s="228" t="str">
        <f>IF(AND(E266&gt;0,N266&gt;0),IF(E266&gt;0,VLOOKUP(N266,Tilinumerot!$D$3:$F$54,3,FALSE),"Ei tilinroa"),"-")</f>
        <v>-</v>
      </c>
      <c r="P266" s="62"/>
      <c r="Q266" s="62"/>
      <c r="R266" s="62"/>
      <c r="S266" s="62"/>
      <c r="T266" s="62"/>
      <c r="U266" s="62"/>
      <c r="V266" s="62"/>
      <c r="W266" s="62"/>
      <c r="X266" s="62"/>
      <c r="Y266" s="62"/>
      <c r="Z266" s="64"/>
      <c r="AA266" s="64"/>
      <c r="AB266" s="15">
        <f t="shared" si="56"/>
        <v>0</v>
      </c>
      <c r="AC266" s="71">
        <f t="shared" si="57"/>
        <v>0</v>
      </c>
      <c r="AD266" s="71">
        <f t="shared" si="58"/>
        <v>0</v>
      </c>
      <c r="AE266" t="str">
        <f t="shared" si="62"/>
        <v/>
      </c>
    </row>
    <row r="267" spans="1:31" ht="15.75" thickBot="1" x14ac:dyDescent="0.3">
      <c r="A267" s="225">
        <f t="shared" si="63"/>
        <v>263</v>
      </c>
      <c r="B267" s="18"/>
      <c r="C267" s="19"/>
      <c r="D267" s="20"/>
      <c r="E267" s="62">
        <v>0</v>
      </c>
      <c r="F267" s="255">
        <v>0.255</v>
      </c>
      <c r="G267" s="8">
        <f t="shared" si="64"/>
        <v>0</v>
      </c>
      <c r="H267" s="8">
        <f t="shared" si="65"/>
        <v>0</v>
      </c>
      <c r="I267" s="8">
        <f t="shared" si="66"/>
        <v>0</v>
      </c>
      <c r="J267" s="8">
        <f t="shared" si="59"/>
        <v>0</v>
      </c>
      <c r="K267" s="8">
        <f t="shared" si="60"/>
        <v>0</v>
      </c>
      <c r="L267" s="8">
        <f t="shared" si="61"/>
        <v>0</v>
      </c>
      <c r="M267" s="14">
        <f t="shared" si="55"/>
        <v>0</v>
      </c>
      <c r="N267" s="46"/>
      <c r="O267" s="228" t="str">
        <f>IF(AND(E267&gt;0,N267&gt;0),IF(E267&gt;0,VLOOKUP(N267,Tilinumerot!$D$3:$F$54,3,FALSE),"Ei tilinroa"),"-")</f>
        <v>-</v>
      </c>
      <c r="P267" s="62"/>
      <c r="Q267" s="62"/>
      <c r="R267" s="62"/>
      <c r="S267" s="62"/>
      <c r="T267" s="62"/>
      <c r="U267" s="62"/>
      <c r="V267" s="62"/>
      <c r="W267" s="62"/>
      <c r="X267" s="62"/>
      <c r="Y267" s="62"/>
      <c r="Z267" s="64"/>
      <c r="AA267" s="64"/>
      <c r="AB267" s="15">
        <f t="shared" si="56"/>
        <v>0</v>
      </c>
      <c r="AC267" s="71">
        <f t="shared" si="57"/>
        <v>0</v>
      </c>
      <c r="AD267" s="71">
        <f t="shared" si="58"/>
        <v>0</v>
      </c>
      <c r="AE267" t="str">
        <f t="shared" si="62"/>
        <v/>
      </c>
    </row>
    <row r="268" spans="1:31" ht="15.75" thickBot="1" x14ac:dyDescent="0.3">
      <c r="A268" s="225">
        <f t="shared" si="63"/>
        <v>264</v>
      </c>
      <c r="B268" s="18"/>
      <c r="C268" s="19"/>
      <c r="D268" s="20"/>
      <c r="E268" s="62">
        <v>0</v>
      </c>
      <c r="F268" s="255">
        <v>0.255</v>
      </c>
      <c r="G268" s="8">
        <f t="shared" si="64"/>
        <v>0</v>
      </c>
      <c r="H268" s="8">
        <f t="shared" si="65"/>
        <v>0</v>
      </c>
      <c r="I268" s="8">
        <f t="shared" si="66"/>
        <v>0</v>
      </c>
      <c r="J268" s="8">
        <f t="shared" si="59"/>
        <v>0</v>
      </c>
      <c r="K268" s="8">
        <f t="shared" si="60"/>
        <v>0</v>
      </c>
      <c r="L268" s="8">
        <f t="shared" si="61"/>
        <v>0</v>
      </c>
      <c r="M268" s="14">
        <f t="shared" si="55"/>
        <v>0</v>
      </c>
      <c r="N268" s="46"/>
      <c r="O268" s="228" t="str">
        <f>IF(AND(E268&gt;0,N268&gt;0),IF(E268&gt;0,VLOOKUP(N268,Tilinumerot!$D$3:$F$54,3,FALSE),"Ei tilinroa"),"-")</f>
        <v>-</v>
      </c>
      <c r="P268" s="62"/>
      <c r="Q268" s="62"/>
      <c r="R268" s="62"/>
      <c r="S268" s="62"/>
      <c r="T268" s="62"/>
      <c r="U268" s="62"/>
      <c r="V268" s="62"/>
      <c r="W268" s="62"/>
      <c r="X268" s="62"/>
      <c r="Y268" s="62"/>
      <c r="Z268" s="64"/>
      <c r="AA268" s="64"/>
      <c r="AB268" s="15">
        <f t="shared" si="56"/>
        <v>0</v>
      </c>
      <c r="AC268" s="71">
        <f t="shared" si="57"/>
        <v>0</v>
      </c>
      <c r="AD268" s="71">
        <f t="shared" si="58"/>
        <v>0</v>
      </c>
      <c r="AE268" t="str">
        <f t="shared" si="62"/>
        <v/>
      </c>
    </row>
    <row r="269" spans="1:31" ht="15.75" thickBot="1" x14ac:dyDescent="0.3">
      <c r="A269" s="225">
        <f t="shared" si="63"/>
        <v>265</v>
      </c>
      <c r="B269" s="18"/>
      <c r="C269" s="19"/>
      <c r="D269" s="20"/>
      <c r="E269" s="62">
        <v>0</v>
      </c>
      <c r="F269" s="255">
        <v>0.255</v>
      </c>
      <c r="G269" s="8">
        <f t="shared" si="64"/>
        <v>0</v>
      </c>
      <c r="H269" s="8">
        <f t="shared" si="65"/>
        <v>0</v>
      </c>
      <c r="I269" s="8">
        <f t="shared" si="66"/>
        <v>0</v>
      </c>
      <c r="J269" s="8">
        <f t="shared" si="59"/>
        <v>0</v>
      </c>
      <c r="K269" s="8">
        <f t="shared" si="60"/>
        <v>0</v>
      </c>
      <c r="L269" s="8">
        <f t="shared" si="61"/>
        <v>0</v>
      </c>
      <c r="M269" s="14">
        <f t="shared" si="55"/>
        <v>0</v>
      </c>
      <c r="N269" s="46"/>
      <c r="O269" s="228" t="str">
        <f>IF(AND(E269&gt;0,N269&gt;0),IF(E269&gt;0,VLOOKUP(N269,Tilinumerot!$D$3:$F$54,3,FALSE),"Ei tilinroa"),"-")</f>
        <v>-</v>
      </c>
      <c r="P269" s="62"/>
      <c r="Q269" s="62"/>
      <c r="R269" s="62"/>
      <c r="S269" s="62"/>
      <c r="T269" s="62"/>
      <c r="U269" s="62"/>
      <c r="V269" s="62"/>
      <c r="W269" s="62"/>
      <c r="X269" s="62"/>
      <c r="Y269" s="62"/>
      <c r="Z269" s="64"/>
      <c r="AA269" s="64"/>
      <c r="AB269" s="15">
        <f t="shared" si="56"/>
        <v>0</v>
      </c>
      <c r="AC269" s="71">
        <f t="shared" si="57"/>
        <v>0</v>
      </c>
      <c r="AD269" s="71">
        <f t="shared" si="58"/>
        <v>0</v>
      </c>
      <c r="AE269" t="str">
        <f t="shared" si="62"/>
        <v/>
      </c>
    </row>
    <row r="270" spans="1:31" ht="15.75" thickBot="1" x14ac:dyDescent="0.3">
      <c r="A270" s="225">
        <f t="shared" si="63"/>
        <v>266</v>
      </c>
      <c r="B270" s="18"/>
      <c r="C270" s="19"/>
      <c r="D270" s="20"/>
      <c r="E270" s="62">
        <v>0</v>
      </c>
      <c r="F270" s="255">
        <v>0.255</v>
      </c>
      <c r="G270" s="8">
        <f t="shared" si="64"/>
        <v>0</v>
      </c>
      <c r="H270" s="8">
        <f t="shared" si="65"/>
        <v>0</v>
      </c>
      <c r="I270" s="8">
        <f t="shared" si="66"/>
        <v>0</v>
      </c>
      <c r="J270" s="8">
        <f t="shared" si="59"/>
        <v>0</v>
      </c>
      <c r="K270" s="8">
        <f t="shared" si="60"/>
        <v>0</v>
      </c>
      <c r="L270" s="8">
        <f t="shared" si="61"/>
        <v>0</v>
      </c>
      <c r="M270" s="14">
        <f t="shared" si="55"/>
        <v>0</v>
      </c>
      <c r="N270" s="46"/>
      <c r="O270" s="228" t="str">
        <f>IF(AND(E270&gt;0,N270&gt;0),IF(E270&gt;0,VLOOKUP(N270,Tilinumerot!$D$3:$F$54,3,FALSE),"Ei tilinroa"),"-")</f>
        <v>-</v>
      </c>
      <c r="P270" s="62"/>
      <c r="Q270" s="62"/>
      <c r="R270" s="62"/>
      <c r="S270" s="62"/>
      <c r="T270" s="62"/>
      <c r="U270" s="62"/>
      <c r="V270" s="62"/>
      <c r="W270" s="62"/>
      <c r="X270" s="62"/>
      <c r="Y270" s="62"/>
      <c r="Z270" s="64"/>
      <c r="AA270" s="64"/>
      <c r="AB270" s="15">
        <f t="shared" si="56"/>
        <v>0</v>
      </c>
      <c r="AC270" s="71">
        <f t="shared" si="57"/>
        <v>0</v>
      </c>
      <c r="AD270" s="71">
        <f t="shared" si="58"/>
        <v>0</v>
      </c>
      <c r="AE270" t="str">
        <f t="shared" si="62"/>
        <v/>
      </c>
    </row>
    <row r="271" spans="1:31" ht="15.75" thickBot="1" x14ac:dyDescent="0.3">
      <c r="A271" s="225">
        <f t="shared" si="63"/>
        <v>267</v>
      </c>
      <c r="B271" s="18"/>
      <c r="C271" s="19"/>
      <c r="D271" s="20"/>
      <c r="E271" s="62">
        <v>0</v>
      </c>
      <c r="F271" s="255">
        <v>0.255</v>
      </c>
      <c r="G271" s="8">
        <f t="shared" si="64"/>
        <v>0</v>
      </c>
      <c r="H271" s="8">
        <f t="shared" si="65"/>
        <v>0</v>
      </c>
      <c r="I271" s="8">
        <f t="shared" si="66"/>
        <v>0</v>
      </c>
      <c r="J271" s="8">
        <f t="shared" si="59"/>
        <v>0</v>
      </c>
      <c r="K271" s="8">
        <f t="shared" si="60"/>
        <v>0</v>
      </c>
      <c r="L271" s="8">
        <f t="shared" si="61"/>
        <v>0</v>
      </c>
      <c r="M271" s="14">
        <f t="shared" si="55"/>
        <v>0</v>
      </c>
      <c r="N271" s="46"/>
      <c r="O271" s="228" t="str">
        <f>IF(AND(E271&gt;0,N271&gt;0),IF(E271&gt;0,VLOOKUP(N271,Tilinumerot!$D$3:$F$54,3,FALSE),"Ei tilinroa"),"-")</f>
        <v>-</v>
      </c>
      <c r="P271" s="62"/>
      <c r="Q271" s="62"/>
      <c r="R271" s="62"/>
      <c r="S271" s="62"/>
      <c r="T271" s="62"/>
      <c r="U271" s="62"/>
      <c r="V271" s="62"/>
      <c r="W271" s="62"/>
      <c r="X271" s="62"/>
      <c r="Y271" s="62"/>
      <c r="Z271" s="64"/>
      <c r="AA271" s="64"/>
      <c r="AB271" s="15">
        <f t="shared" si="56"/>
        <v>0</v>
      </c>
      <c r="AC271" s="71">
        <f t="shared" si="57"/>
        <v>0</v>
      </c>
      <c r="AD271" s="71">
        <f t="shared" si="58"/>
        <v>0</v>
      </c>
      <c r="AE271" t="str">
        <f t="shared" si="62"/>
        <v/>
      </c>
    </row>
    <row r="272" spans="1:31" ht="15.75" thickBot="1" x14ac:dyDescent="0.3">
      <c r="A272" s="225">
        <f t="shared" si="63"/>
        <v>268</v>
      </c>
      <c r="B272" s="18"/>
      <c r="C272" s="19"/>
      <c r="D272" s="20"/>
      <c r="E272" s="62">
        <v>0</v>
      </c>
      <c r="F272" s="255">
        <v>0.255</v>
      </c>
      <c r="G272" s="8">
        <f t="shared" si="64"/>
        <v>0</v>
      </c>
      <c r="H272" s="8">
        <f t="shared" si="65"/>
        <v>0</v>
      </c>
      <c r="I272" s="8">
        <f t="shared" si="66"/>
        <v>0</v>
      </c>
      <c r="J272" s="8">
        <f t="shared" si="59"/>
        <v>0</v>
      </c>
      <c r="K272" s="8">
        <f t="shared" si="60"/>
        <v>0</v>
      </c>
      <c r="L272" s="8">
        <f t="shared" si="61"/>
        <v>0</v>
      </c>
      <c r="M272" s="14">
        <f t="shared" ref="M272:M286" si="67">E272-(SUM(G272:L272))-SUM(P272:AA272)</f>
        <v>0</v>
      </c>
      <c r="N272" s="46"/>
      <c r="O272" s="228" t="str">
        <f>IF(AND(E272&gt;0,N272&gt;0),IF(E272&gt;0,VLOOKUP(N272,Tilinumerot!$D$3:$F$54,3,FALSE),"Ei tilinroa"),"-")</f>
        <v>-</v>
      </c>
      <c r="P272" s="62"/>
      <c r="Q272" s="62"/>
      <c r="R272" s="62"/>
      <c r="S272" s="62"/>
      <c r="T272" s="62"/>
      <c r="U272" s="62"/>
      <c r="V272" s="62"/>
      <c r="W272" s="62"/>
      <c r="X272" s="62"/>
      <c r="Y272" s="62"/>
      <c r="Z272" s="64"/>
      <c r="AA272" s="64"/>
      <c r="AB272" s="15">
        <f t="shared" ref="AB272:AB286" si="68">E272-SUM(G272:L272)</f>
        <v>0</v>
      </c>
      <c r="AC272" s="71">
        <f t="shared" ref="AC272:AC286" si="69">IF(N272&lt;&gt;"",SUM(P272:Y272),0)</f>
        <v>0</v>
      </c>
      <c r="AD272" s="71">
        <f t="shared" ref="AD272:AD286" si="70">SUM(G272:L272)</f>
        <v>0</v>
      </c>
      <c r="AE272" t="str">
        <f t="shared" si="62"/>
        <v/>
      </c>
    </row>
    <row r="273" spans="1:31" ht="15.75" thickBot="1" x14ac:dyDescent="0.3">
      <c r="A273" s="225">
        <f t="shared" si="63"/>
        <v>269</v>
      </c>
      <c r="B273" s="18"/>
      <c r="C273" s="19"/>
      <c r="D273" s="20"/>
      <c r="E273" s="62">
        <v>0</v>
      </c>
      <c r="F273" s="255">
        <v>0.255</v>
      </c>
      <c r="G273" s="8">
        <f t="shared" si="64"/>
        <v>0</v>
      </c>
      <c r="H273" s="8">
        <f t="shared" si="65"/>
        <v>0</v>
      </c>
      <c r="I273" s="8">
        <f t="shared" si="66"/>
        <v>0</v>
      </c>
      <c r="J273" s="8">
        <f t="shared" si="59"/>
        <v>0</v>
      </c>
      <c r="K273" s="8">
        <f t="shared" si="60"/>
        <v>0</v>
      </c>
      <c r="L273" s="8">
        <f t="shared" si="61"/>
        <v>0</v>
      </c>
      <c r="M273" s="14">
        <f t="shared" si="67"/>
        <v>0</v>
      </c>
      <c r="N273" s="46"/>
      <c r="O273" s="228" t="str">
        <f>IF(AND(E273&gt;0,N273&gt;0),IF(E273&gt;0,VLOOKUP(N273,Tilinumerot!$D$3:$F$54,3,FALSE),"Ei tilinroa"),"-")</f>
        <v>-</v>
      </c>
      <c r="P273" s="62"/>
      <c r="Q273" s="62"/>
      <c r="R273" s="62"/>
      <c r="S273" s="62"/>
      <c r="T273" s="62"/>
      <c r="U273" s="62"/>
      <c r="V273" s="62"/>
      <c r="W273" s="62"/>
      <c r="X273" s="62"/>
      <c r="Y273" s="62"/>
      <c r="Z273" s="64"/>
      <c r="AA273" s="64"/>
      <c r="AB273" s="15">
        <f t="shared" si="68"/>
        <v>0</v>
      </c>
      <c r="AC273" s="71">
        <f t="shared" si="69"/>
        <v>0</v>
      </c>
      <c r="AD273" s="71">
        <f t="shared" si="70"/>
        <v>0</v>
      </c>
      <c r="AE273" t="str">
        <f t="shared" si="62"/>
        <v/>
      </c>
    </row>
    <row r="274" spans="1:31" ht="15.75" thickBot="1" x14ac:dyDescent="0.3">
      <c r="A274" s="225">
        <f t="shared" si="63"/>
        <v>270</v>
      </c>
      <c r="B274" s="18"/>
      <c r="C274" s="19"/>
      <c r="D274" s="20"/>
      <c r="E274" s="62">
        <v>0</v>
      </c>
      <c r="F274" s="255">
        <v>0.255</v>
      </c>
      <c r="G274" s="8">
        <f t="shared" si="64"/>
        <v>0</v>
      </c>
      <c r="H274" s="8">
        <f t="shared" si="65"/>
        <v>0</v>
      </c>
      <c r="I274" s="8">
        <f t="shared" si="66"/>
        <v>0</v>
      </c>
      <c r="J274" s="8">
        <f t="shared" si="59"/>
        <v>0</v>
      </c>
      <c r="K274" s="8">
        <f t="shared" si="60"/>
        <v>0</v>
      </c>
      <c r="L274" s="8">
        <f t="shared" si="61"/>
        <v>0</v>
      </c>
      <c r="M274" s="14">
        <f t="shared" si="67"/>
        <v>0</v>
      </c>
      <c r="N274" s="46"/>
      <c r="O274" s="228" t="str">
        <f>IF(AND(E274&gt;0,N274&gt;0),IF(E274&gt;0,VLOOKUP(N274,Tilinumerot!$D$3:$F$54,3,FALSE),"Ei tilinroa"),"-")</f>
        <v>-</v>
      </c>
      <c r="P274" s="62"/>
      <c r="Q274" s="62"/>
      <c r="R274" s="62"/>
      <c r="S274" s="62"/>
      <c r="T274" s="62"/>
      <c r="U274" s="62"/>
      <c r="V274" s="62"/>
      <c r="W274" s="62"/>
      <c r="X274" s="62"/>
      <c r="Y274" s="62"/>
      <c r="Z274" s="64"/>
      <c r="AA274" s="64"/>
      <c r="AB274" s="15">
        <f t="shared" si="68"/>
        <v>0</v>
      </c>
      <c r="AC274" s="71">
        <f t="shared" si="69"/>
        <v>0</v>
      </c>
      <c r="AD274" s="71">
        <f t="shared" si="70"/>
        <v>0</v>
      </c>
      <c r="AE274" t="str">
        <f t="shared" si="62"/>
        <v/>
      </c>
    </row>
    <row r="275" spans="1:31" ht="15.75" thickBot="1" x14ac:dyDescent="0.3">
      <c r="A275" s="225">
        <f t="shared" si="63"/>
        <v>271</v>
      </c>
      <c r="B275" s="18"/>
      <c r="C275" s="19"/>
      <c r="D275" s="20"/>
      <c r="E275" s="62">
        <v>0</v>
      </c>
      <c r="F275" s="255">
        <v>0.255</v>
      </c>
      <c r="G275" s="8">
        <f t="shared" si="64"/>
        <v>0</v>
      </c>
      <c r="H275" s="8">
        <f t="shared" si="65"/>
        <v>0</v>
      </c>
      <c r="I275" s="8">
        <f t="shared" si="66"/>
        <v>0</v>
      </c>
      <c r="J275" s="8">
        <f t="shared" si="59"/>
        <v>0</v>
      </c>
      <c r="K275" s="8">
        <f t="shared" si="60"/>
        <v>0</v>
      </c>
      <c r="L275" s="8">
        <f t="shared" si="61"/>
        <v>0</v>
      </c>
      <c r="M275" s="14">
        <f t="shared" si="67"/>
        <v>0</v>
      </c>
      <c r="N275" s="46"/>
      <c r="O275" s="228" t="str">
        <f>IF(AND(E275&gt;0,N275&gt;0),IF(E275&gt;0,VLOOKUP(N275,Tilinumerot!$D$3:$F$54,3,FALSE),"Ei tilinroa"),"-")</f>
        <v>-</v>
      </c>
      <c r="P275" s="62"/>
      <c r="Q275" s="62"/>
      <c r="R275" s="62"/>
      <c r="S275" s="62"/>
      <c r="T275" s="62"/>
      <c r="U275" s="62"/>
      <c r="V275" s="62"/>
      <c r="W275" s="62"/>
      <c r="X275" s="62"/>
      <c r="Y275" s="62"/>
      <c r="Z275" s="64"/>
      <c r="AA275" s="64"/>
      <c r="AB275" s="15">
        <f t="shared" si="68"/>
        <v>0</v>
      </c>
      <c r="AC275" s="71">
        <f t="shared" si="69"/>
        <v>0</v>
      </c>
      <c r="AD275" s="71">
        <f t="shared" si="70"/>
        <v>0</v>
      </c>
      <c r="AE275" t="str">
        <f t="shared" si="62"/>
        <v/>
      </c>
    </row>
    <row r="276" spans="1:31" ht="15.75" thickBot="1" x14ac:dyDescent="0.3">
      <c r="A276" s="225">
        <f t="shared" si="63"/>
        <v>272</v>
      </c>
      <c r="B276" s="18"/>
      <c r="C276" s="19"/>
      <c r="D276" s="20"/>
      <c r="E276" s="62">
        <v>0</v>
      </c>
      <c r="F276" s="255">
        <v>0.255</v>
      </c>
      <c r="G276" s="8">
        <f t="shared" si="64"/>
        <v>0</v>
      </c>
      <c r="H276" s="8">
        <f t="shared" si="65"/>
        <v>0</v>
      </c>
      <c r="I276" s="8">
        <f t="shared" si="66"/>
        <v>0</v>
      </c>
      <c r="J276" s="8">
        <f t="shared" si="59"/>
        <v>0</v>
      </c>
      <c r="K276" s="8">
        <f t="shared" si="60"/>
        <v>0</v>
      </c>
      <c r="L276" s="8">
        <f t="shared" si="61"/>
        <v>0</v>
      </c>
      <c r="M276" s="14">
        <f t="shared" si="67"/>
        <v>0</v>
      </c>
      <c r="N276" s="46"/>
      <c r="O276" s="228" t="str">
        <f>IF(AND(E276&gt;0,N276&gt;0),IF(E276&gt;0,VLOOKUP(N276,Tilinumerot!$D$3:$F$54,3,FALSE),"Ei tilinroa"),"-")</f>
        <v>-</v>
      </c>
      <c r="P276" s="62"/>
      <c r="Q276" s="62"/>
      <c r="R276" s="62"/>
      <c r="S276" s="62"/>
      <c r="T276" s="62"/>
      <c r="U276" s="62"/>
      <c r="V276" s="62"/>
      <c r="W276" s="62"/>
      <c r="X276" s="62"/>
      <c r="Y276" s="62"/>
      <c r="Z276" s="64"/>
      <c r="AA276" s="64"/>
      <c r="AB276" s="15">
        <f t="shared" si="68"/>
        <v>0</v>
      </c>
      <c r="AC276" s="71">
        <f t="shared" si="69"/>
        <v>0</v>
      </c>
      <c r="AD276" s="71">
        <f t="shared" si="70"/>
        <v>0</v>
      </c>
      <c r="AE276" t="str">
        <f t="shared" si="62"/>
        <v/>
      </c>
    </row>
    <row r="277" spans="1:31" ht="15.75" thickBot="1" x14ac:dyDescent="0.3">
      <c r="A277" s="225">
        <f t="shared" si="63"/>
        <v>273</v>
      </c>
      <c r="B277" s="18"/>
      <c r="C277" s="19"/>
      <c r="D277" s="20"/>
      <c r="E277" s="62">
        <v>0</v>
      </c>
      <c r="F277" s="255">
        <v>0.255</v>
      </c>
      <c r="G277" s="8">
        <f t="shared" si="64"/>
        <v>0</v>
      </c>
      <c r="H277" s="8">
        <f t="shared" si="65"/>
        <v>0</v>
      </c>
      <c r="I277" s="8">
        <f t="shared" si="66"/>
        <v>0</v>
      </c>
      <c r="J277" s="8">
        <f t="shared" si="59"/>
        <v>0</v>
      </c>
      <c r="K277" s="8">
        <f t="shared" si="60"/>
        <v>0</v>
      </c>
      <c r="L277" s="8">
        <f t="shared" si="61"/>
        <v>0</v>
      </c>
      <c r="M277" s="14">
        <f t="shared" si="67"/>
        <v>0</v>
      </c>
      <c r="N277" s="46"/>
      <c r="O277" s="228" t="str">
        <f>IF(AND(E277&gt;0,N277&gt;0),IF(E277&gt;0,VLOOKUP(N277,Tilinumerot!$D$3:$F$54,3,FALSE),"Ei tilinroa"),"-")</f>
        <v>-</v>
      </c>
      <c r="P277" s="62"/>
      <c r="Q277" s="62"/>
      <c r="R277" s="62"/>
      <c r="S277" s="62"/>
      <c r="T277" s="62"/>
      <c r="U277" s="62"/>
      <c r="V277" s="62"/>
      <c r="W277" s="62"/>
      <c r="X277" s="62"/>
      <c r="Y277" s="62"/>
      <c r="Z277" s="64"/>
      <c r="AA277" s="64"/>
      <c r="AB277" s="15">
        <f t="shared" si="68"/>
        <v>0</v>
      </c>
      <c r="AC277" s="71">
        <f t="shared" si="69"/>
        <v>0</v>
      </c>
      <c r="AD277" s="71">
        <f t="shared" si="70"/>
        <v>0</v>
      </c>
      <c r="AE277" t="str">
        <f t="shared" si="62"/>
        <v/>
      </c>
    </row>
    <row r="278" spans="1:31" ht="15.75" thickBot="1" x14ac:dyDescent="0.3">
      <c r="A278" s="225">
        <f t="shared" si="63"/>
        <v>274</v>
      </c>
      <c r="B278" s="18"/>
      <c r="C278" s="19"/>
      <c r="D278" s="20"/>
      <c r="E278" s="62">
        <v>0</v>
      </c>
      <c r="F278" s="255">
        <v>0.255</v>
      </c>
      <c r="G278" s="8">
        <f t="shared" si="64"/>
        <v>0</v>
      </c>
      <c r="H278" s="8">
        <f t="shared" si="65"/>
        <v>0</v>
      </c>
      <c r="I278" s="8">
        <f t="shared" si="66"/>
        <v>0</v>
      </c>
      <c r="J278" s="8">
        <f t="shared" si="59"/>
        <v>0</v>
      </c>
      <c r="K278" s="8">
        <f t="shared" si="60"/>
        <v>0</v>
      </c>
      <c r="L278" s="8">
        <f t="shared" si="61"/>
        <v>0</v>
      </c>
      <c r="M278" s="14">
        <f t="shared" si="67"/>
        <v>0</v>
      </c>
      <c r="N278" s="46"/>
      <c r="O278" s="228" t="str">
        <f>IF(AND(E278&gt;0,N278&gt;0),IF(E278&gt;0,VLOOKUP(N278,Tilinumerot!$D$3:$F$54,3,FALSE),"Ei tilinroa"),"-")</f>
        <v>-</v>
      </c>
      <c r="P278" s="62"/>
      <c r="Q278" s="62"/>
      <c r="R278" s="62"/>
      <c r="S278" s="62"/>
      <c r="T278" s="62"/>
      <c r="U278" s="62"/>
      <c r="V278" s="62"/>
      <c r="W278" s="62"/>
      <c r="X278" s="62"/>
      <c r="Y278" s="62"/>
      <c r="Z278" s="64"/>
      <c r="AA278" s="64"/>
      <c r="AB278" s="15">
        <f t="shared" si="68"/>
        <v>0</v>
      </c>
      <c r="AC278" s="71">
        <f t="shared" si="69"/>
        <v>0</v>
      </c>
      <c r="AD278" s="71">
        <f t="shared" si="70"/>
        <v>0</v>
      </c>
      <c r="AE278" t="str">
        <f t="shared" si="62"/>
        <v/>
      </c>
    </row>
    <row r="279" spans="1:31" ht="15.75" thickBot="1" x14ac:dyDescent="0.3">
      <c r="A279" s="225">
        <f t="shared" si="63"/>
        <v>275</v>
      </c>
      <c r="B279" s="18"/>
      <c r="C279" s="19"/>
      <c r="D279" s="20"/>
      <c r="E279" s="62">
        <v>0</v>
      </c>
      <c r="F279" s="255">
        <v>0.255</v>
      </c>
      <c r="G279" s="8">
        <f t="shared" si="64"/>
        <v>0</v>
      </c>
      <c r="H279" s="8">
        <f t="shared" si="65"/>
        <v>0</v>
      </c>
      <c r="I279" s="8">
        <f t="shared" si="66"/>
        <v>0</v>
      </c>
      <c r="J279" s="8">
        <f t="shared" si="59"/>
        <v>0</v>
      </c>
      <c r="K279" s="8">
        <f t="shared" si="60"/>
        <v>0</v>
      </c>
      <c r="L279" s="8">
        <f t="shared" si="61"/>
        <v>0</v>
      </c>
      <c r="M279" s="14">
        <f t="shared" si="67"/>
        <v>0</v>
      </c>
      <c r="N279" s="46"/>
      <c r="O279" s="228" t="str">
        <f>IF(AND(E279&gt;0,N279&gt;0),IF(E279&gt;0,VLOOKUP(N279,Tilinumerot!$D$3:$F$54,3,FALSE),"Ei tilinroa"),"-")</f>
        <v>-</v>
      </c>
      <c r="P279" s="62"/>
      <c r="Q279" s="62"/>
      <c r="R279" s="62"/>
      <c r="S279" s="62"/>
      <c r="T279" s="62"/>
      <c r="U279" s="62"/>
      <c r="V279" s="62"/>
      <c r="W279" s="62"/>
      <c r="X279" s="62"/>
      <c r="Y279" s="62"/>
      <c r="Z279" s="64"/>
      <c r="AA279" s="64"/>
      <c r="AB279" s="15">
        <f t="shared" si="68"/>
        <v>0</v>
      </c>
      <c r="AC279" s="71">
        <f t="shared" si="69"/>
        <v>0</v>
      </c>
      <c r="AD279" s="71">
        <f t="shared" si="70"/>
        <v>0</v>
      </c>
      <c r="AE279" t="str">
        <f t="shared" si="62"/>
        <v/>
      </c>
    </row>
    <row r="280" spans="1:31" ht="15.75" thickBot="1" x14ac:dyDescent="0.3">
      <c r="A280" s="225">
        <f t="shared" si="63"/>
        <v>276</v>
      </c>
      <c r="B280" s="18"/>
      <c r="C280" s="19"/>
      <c r="D280" s="20"/>
      <c r="E280" s="62">
        <v>0</v>
      </c>
      <c r="F280" s="255">
        <v>0.255</v>
      </c>
      <c r="G280" s="8">
        <f t="shared" si="64"/>
        <v>0</v>
      </c>
      <c r="H280" s="8">
        <f t="shared" si="65"/>
        <v>0</v>
      </c>
      <c r="I280" s="8">
        <f t="shared" si="66"/>
        <v>0</v>
      </c>
      <c r="J280" s="8">
        <f t="shared" si="59"/>
        <v>0</v>
      </c>
      <c r="K280" s="8">
        <f t="shared" si="60"/>
        <v>0</v>
      </c>
      <c r="L280" s="8">
        <f t="shared" si="61"/>
        <v>0</v>
      </c>
      <c r="M280" s="14">
        <f t="shared" si="67"/>
        <v>0</v>
      </c>
      <c r="N280" s="46"/>
      <c r="O280" s="228" t="str">
        <f>IF(AND(E280&gt;0,N280&gt;0),IF(E280&gt;0,VLOOKUP(N280,Tilinumerot!$D$3:$F$54,3,FALSE),"Ei tilinroa"),"-")</f>
        <v>-</v>
      </c>
      <c r="P280" s="62"/>
      <c r="Q280" s="62"/>
      <c r="R280" s="62"/>
      <c r="S280" s="62"/>
      <c r="T280" s="62"/>
      <c r="U280" s="62"/>
      <c r="V280" s="62"/>
      <c r="W280" s="62"/>
      <c r="X280" s="62"/>
      <c r="Y280" s="62"/>
      <c r="Z280" s="64"/>
      <c r="AA280" s="64"/>
      <c r="AB280" s="15">
        <f t="shared" si="68"/>
        <v>0</v>
      </c>
      <c r="AC280" s="71">
        <f t="shared" si="69"/>
        <v>0</v>
      </c>
      <c r="AD280" s="71">
        <f t="shared" si="70"/>
        <v>0</v>
      </c>
      <c r="AE280" t="str">
        <f t="shared" si="62"/>
        <v/>
      </c>
    </row>
    <row r="281" spans="1:31" ht="15.75" thickBot="1" x14ac:dyDescent="0.3">
      <c r="A281" s="225">
        <f t="shared" si="63"/>
        <v>277</v>
      </c>
      <c r="B281" s="18"/>
      <c r="C281" s="19"/>
      <c r="D281" s="20"/>
      <c r="E281" s="62">
        <v>0</v>
      </c>
      <c r="F281" s="255">
        <v>0.255</v>
      </c>
      <c r="G281" s="8">
        <f t="shared" si="64"/>
        <v>0</v>
      </c>
      <c r="H281" s="8">
        <f t="shared" si="65"/>
        <v>0</v>
      </c>
      <c r="I281" s="8">
        <f t="shared" si="66"/>
        <v>0</v>
      </c>
      <c r="J281" s="8">
        <f t="shared" si="59"/>
        <v>0</v>
      </c>
      <c r="K281" s="8">
        <f t="shared" si="60"/>
        <v>0</v>
      </c>
      <c r="L281" s="8">
        <f t="shared" si="61"/>
        <v>0</v>
      </c>
      <c r="M281" s="14">
        <f t="shared" si="67"/>
        <v>0</v>
      </c>
      <c r="N281" s="46"/>
      <c r="O281" s="228" t="str">
        <f>IF(AND(E281&gt;0,N281&gt;0),IF(E281&gt;0,VLOOKUP(N281,Tilinumerot!$D$3:$F$54,3,FALSE),"Ei tilinroa"),"-")</f>
        <v>-</v>
      </c>
      <c r="P281" s="62"/>
      <c r="Q281" s="62"/>
      <c r="R281" s="62"/>
      <c r="S281" s="62"/>
      <c r="T281" s="62"/>
      <c r="U281" s="62"/>
      <c r="V281" s="62"/>
      <c r="W281" s="62"/>
      <c r="X281" s="62"/>
      <c r="Y281" s="62"/>
      <c r="Z281" s="64"/>
      <c r="AA281" s="64"/>
      <c r="AB281" s="15">
        <f t="shared" si="68"/>
        <v>0</v>
      </c>
      <c r="AC281" s="71">
        <f t="shared" si="69"/>
        <v>0</v>
      </c>
      <c r="AD281" s="71">
        <f t="shared" si="70"/>
        <v>0</v>
      </c>
      <c r="AE281" t="str">
        <f t="shared" si="62"/>
        <v/>
      </c>
    </row>
    <row r="282" spans="1:31" ht="15.75" thickBot="1" x14ac:dyDescent="0.3">
      <c r="A282" s="225">
        <f t="shared" si="63"/>
        <v>278</v>
      </c>
      <c r="B282" s="18"/>
      <c r="C282" s="19"/>
      <c r="D282" s="20"/>
      <c r="E282" s="62">
        <v>0</v>
      </c>
      <c r="F282" s="255">
        <v>0.255</v>
      </c>
      <c r="G282" s="8">
        <f t="shared" si="64"/>
        <v>0</v>
      </c>
      <c r="H282" s="8">
        <f t="shared" si="65"/>
        <v>0</v>
      </c>
      <c r="I282" s="8">
        <f t="shared" si="66"/>
        <v>0</v>
      </c>
      <c r="J282" s="8">
        <f t="shared" si="59"/>
        <v>0</v>
      </c>
      <c r="K282" s="8">
        <f t="shared" si="60"/>
        <v>0</v>
      </c>
      <c r="L282" s="8">
        <f t="shared" si="61"/>
        <v>0</v>
      </c>
      <c r="M282" s="14">
        <f t="shared" si="67"/>
        <v>0</v>
      </c>
      <c r="N282" s="46"/>
      <c r="O282" s="228" t="str">
        <f>IF(AND(E282&gt;0,N282&gt;0),IF(E282&gt;0,VLOOKUP(N282,Tilinumerot!$D$3:$F$54,3,FALSE),"Ei tilinroa"),"-")</f>
        <v>-</v>
      </c>
      <c r="P282" s="62"/>
      <c r="Q282" s="62"/>
      <c r="R282" s="62"/>
      <c r="S282" s="62"/>
      <c r="T282" s="62"/>
      <c r="U282" s="62"/>
      <c r="V282" s="62"/>
      <c r="W282" s="62"/>
      <c r="X282" s="62"/>
      <c r="Y282" s="62"/>
      <c r="Z282" s="64"/>
      <c r="AA282" s="64"/>
      <c r="AB282" s="15">
        <f t="shared" si="68"/>
        <v>0</v>
      </c>
      <c r="AC282" s="71">
        <f t="shared" si="69"/>
        <v>0</v>
      </c>
      <c r="AD282" s="71">
        <f t="shared" si="70"/>
        <v>0</v>
      </c>
      <c r="AE282" t="str">
        <f t="shared" si="62"/>
        <v/>
      </c>
    </row>
    <row r="283" spans="1:31" ht="15.75" thickBot="1" x14ac:dyDescent="0.3">
      <c r="A283" s="225">
        <f t="shared" si="63"/>
        <v>279</v>
      </c>
      <c r="B283" s="18"/>
      <c r="C283" s="19"/>
      <c r="D283" s="20"/>
      <c r="E283" s="62">
        <v>0</v>
      </c>
      <c r="F283" s="255">
        <v>0.255</v>
      </c>
      <c r="G283" s="8">
        <f t="shared" si="64"/>
        <v>0</v>
      </c>
      <c r="H283" s="8">
        <f t="shared" si="65"/>
        <v>0</v>
      </c>
      <c r="I283" s="8">
        <f t="shared" si="66"/>
        <v>0</v>
      </c>
      <c r="J283" s="8">
        <f t="shared" si="59"/>
        <v>0</v>
      </c>
      <c r="K283" s="8">
        <f t="shared" si="60"/>
        <v>0</v>
      </c>
      <c r="L283" s="8">
        <f t="shared" si="61"/>
        <v>0</v>
      </c>
      <c r="M283" s="14">
        <f t="shared" si="67"/>
        <v>0</v>
      </c>
      <c r="N283" s="46"/>
      <c r="O283" s="228" t="str">
        <f>IF(AND(E283&gt;0,N283&gt;0),IF(E283&gt;0,VLOOKUP(N283,Tilinumerot!$D$3:$F$54,3,FALSE),"Ei tilinroa"),"-")</f>
        <v>-</v>
      </c>
      <c r="P283" s="62"/>
      <c r="Q283" s="62"/>
      <c r="R283" s="62"/>
      <c r="S283" s="62"/>
      <c r="T283" s="62"/>
      <c r="U283" s="62"/>
      <c r="V283" s="62"/>
      <c r="W283" s="62"/>
      <c r="X283" s="62"/>
      <c r="Y283" s="62"/>
      <c r="Z283" s="64"/>
      <c r="AA283" s="64"/>
      <c r="AB283" s="15">
        <f t="shared" si="68"/>
        <v>0</v>
      </c>
      <c r="AC283" s="71">
        <f t="shared" si="69"/>
        <v>0</v>
      </c>
      <c r="AD283" s="71">
        <f t="shared" si="70"/>
        <v>0</v>
      </c>
      <c r="AE283" t="str">
        <f t="shared" si="62"/>
        <v/>
      </c>
    </row>
    <row r="284" spans="1:31" ht="15.75" thickBot="1" x14ac:dyDescent="0.3">
      <c r="A284" s="225">
        <f t="shared" si="63"/>
        <v>280</v>
      </c>
      <c r="B284" s="18"/>
      <c r="C284" s="19"/>
      <c r="D284" s="20"/>
      <c r="E284" s="62">
        <v>0</v>
      </c>
      <c r="F284" s="255">
        <v>0.255</v>
      </c>
      <c r="G284" s="8">
        <f t="shared" si="64"/>
        <v>0</v>
      </c>
      <c r="H284" s="8">
        <f t="shared" si="65"/>
        <v>0</v>
      </c>
      <c r="I284" s="8">
        <f t="shared" si="66"/>
        <v>0</v>
      </c>
      <c r="J284" s="8">
        <f t="shared" si="59"/>
        <v>0</v>
      </c>
      <c r="K284" s="8">
        <f t="shared" si="60"/>
        <v>0</v>
      </c>
      <c r="L284" s="8">
        <f t="shared" si="61"/>
        <v>0</v>
      </c>
      <c r="M284" s="14">
        <f t="shared" si="67"/>
        <v>0</v>
      </c>
      <c r="N284" s="46"/>
      <c r="O284" s="228" t="str">
        <f>IF(AND(E284&gt;0,N284&gt;0),IF(E284&gt;0,VLOOKUP(N284,Tilinumerot!$D$3:$F$54,3,FALSE),"Ei tilinroa"),"-")</f>
        <v>-</v>
      </c>
      <c r="P284" s="62"/>
      <c r="Q284" s="62"/>
      <c r="R284" s="62"/>
      <c r="S284" s="62"/>
      <c r="T284" s="62"/>
      <c r="U284" s="62"/>
      <c r="V284" s="62"/>
      <c r="W284" s="62"/>
      <c r="X284" s="62"/>
      <c r="Y284" s="62"/>
      <c r="Z284" s="64"/>
      <c r="AA284" s="64"/>
      <c r="AB284" s="15">
        <f t="shared" si="68"/>
        <v>0</v>
      </c>
      <c r="AC284" s="71">
        <f t="shared" si="69"/>
        <v>0</v>
      </c>
      <c r="AD284" s="71">
        <f t="shared" si="70"/>
        <v>0</v>
      </c>
      <c r="AE284" t="str">
        <f t="shared" si="62"/>
        <v/>
      </c>
    </row>
    <row r="285" spans="1:31" ht="15.75" thickBot="1" x14ac:dyDescent="0.3">
      <c r="A285" s="225">
        <f t="shared" si="63"/>
        <v>281</v>
      </c>
      <c r="B285" s="18"/>
      <c r="C285" s="19"/>
      <c r="D285" s="20"/>
      <c r="E285" s="62">
        <v>0</v>
      </c>
      <c r="F285" s="255">
        <v>0.255</v>
      </c>
      <c r="G285" s="8">
        <f t="shared" si="64"/>
        <v>0</v>
      </c>
      <c r="H285" s="8">
        <f t="shared" si="65"/>
        <v>0</v>
      </c>
      <c r="I285" s="8">
        <f t="shared" si="66"/>
        <v>0</v>
      </c>
      <c r="J285" s="8">
        <f t="shared" si="59"/>
        <v>0</v>
      </c>
      <c r="K285" s="8">
        <f t="shared" si="60"/>
        <v>0</v>
      </c>
      <c r="L285" s="8">
        <f t="shared" si="61"/>
        <v>0</v>
      </c>
      <c r="M285" s="14">
        <f t="shared" si="67"/>
        <v>0</v>
      </c>
      <c r="N285" s="46"/>
      <c r="O285" s="228" t="str">
        <f>IF(AND(E285&gt;0,N285&gt;0),IF(E285&gt;0,VLOOKUP(N285,Tilinumerot!$D$3:$F$54,3,FALSE),"Ei tilinroa"),"-")</f>
        <v>-</v>
      </c>
      <c r="P285" s="62"/>
      <c r="Q285" s="62"/>
      <c r="R285" s="62"/>
      <c r="S285" s="62"/>
      <c r="T285" s="62"/>
      <c r="U285" s="62"/>
      <c r="V285" s="62"/>
      <c r="W285" s="62"/>
      <c r="X285" s="62"/>
      <c r="Y285" s="62"/>
      <c r="Z285" s="64"/>
      <c r="AA285" s="64"/>
      <c r="AB285" s="15">
        <f t="shared" si="68"/>
        <v>0</v>
      </c>
      <c r="AC285" s="71">
        <f t="shared" si="69"/>
        <v>0</v>
      </c>
      <c r="AD285" s="71">
        <f t="shared" si="70"/>
        <v>0</v>
      </c>
      <c r="AE285" t="str">
        <f t="shared" si="62"/>
        <v/>
      </c>
    </row>
    <row r="286" spans="1:31" ht="15.75" thickBot="1" x14ac:dyDescent="0.3">
      <c r="A286" s="225">
        <f t="shared" si="63"/>
        <v>282</v>
      </c>
      <c r="B286" s="18"/>
      <c r="C286" s="19"/>
      <c r="D286" s="20"/>
      <c r="E286" s="62">
        <v>0</v>
      </c>
      <c r="F286" s="255">
        <v>0.255</v>
      </c>
      <c r="G286" s="8">
        <f t="shared" si="64"/>
        <v>0</v>
      </c>
      <c r="H286" s="8">
        <f t="shared" si="65"/>
        <v>0</v>
      </c>
      <c r="I286" s="8">
        <f t="shared" si="66"/>
        <v>0</v>
      </c>
      <c r="J286" s="8">
        <f t="shared" si="59"/>
        <v>0</v>
      </c>
      <c r="K286" s="8">
        <f t="shared" si="60"/>
        <v>0</v>
      </c>
      <c r="L286" s="8">
        <f t="shared" si="61"/>
        <v>0</v>
      </c>
      <c r="M286" s="14">
        <f t="shared" si="67"/>
        <v>0</v>
      </c>
      <c r="N286" s="46"/>
      <c r="O286" s="228" t="str">
        <f>IF(AND(E286&gt;0,N286&gt;0),IF(E286&gt;0,VLOOKUP(N286,Tilinumerot!$D$3:$F$54,3,FALSE),"Ei tilinroa"),"-")</f>
        <v>-</v>
      </c>
      <c r="P286" s="62"/>
      <c r="Q286" s="62"/>
      <c r="R286" s="62"/>
      <c r="S286" s="62"/>
      <c r="T286" s="62"/>
      <c r="U286" s="62"/>
      <c r="V286" s="62"/>
      <c r="W286" s="62"/>
      <c r="X286" s="62"/>
      <c r="Y286" s="62"/>
      <c r="Z286" s="64"/>
      <c r="AA286" s="64"/>
      <c r="AB286" s="15">
        <f t="shared" si="68"/>
        <v>0</v>
      </c>
      <c r="AC286" s="71">
        <f t="shared" si="69"/>
        <v>0</v>
      </c>
      <c r="AD286" s="71">
        <f t="shared" si="70"/>
        <v>0</v>
      </c>
      <c r="AE286" t="str">
        <f t="shared" si="62"/>
        <v/>
      </c>
    </row>
    <row r="287" spans="1:31" ht="15.75" thickBot="1" x14ac:dyDescent="0.3">
      <c r="A287" s="225">
        <f t="shared" ref="A287:A350" si="71">A286+1</f>
        <v>283</v>
      </c>
      <c r="B287" s="18"/>
      <c r="C287" s="19"/>
      <c r="D287" s="20"/>
      <c r="E287" s="62">
        <v>0</v>
      </c>
      <c r="F287" s="255">
        <v>0.255</v>
      </c>
      <c r="G287" s="8">
        <f t="shared" si="64"/>
        <v>0</v>
      </c>
      <c r="H287" s="8">
        <f t="shared" si="65"/>
        <v>0</v>
      </c>
      <c r="I287" s="8">
        <f t="shared" si="66"/>
        <v>0</v>
      </c>
      <c r="J287" s="8">
        <f t="shared" si="59"/>
        <v>0</v>
      </c>
      <c r="K287" s="8">
        <f t="shared" si="60"/>
        <v>0</v>
      </c>
      <c r="L287" s="8">
        <f t="shared" si="61"/>
        <v>0</v>
      </c>
      <c r="M287" s="14">
        <f t="shared" ref="M287:M350" si="72">E287-(SUM(G287:L287))-SUM(P287:AA287)</f>
        <v>0</v>
      </c>
      <c r="N287" s="46"/>
      <c r="O287" s="228" t="str">
        <f>IF(AND(E287&gt;0,N287&gt;0),IF(E287&gt;0,VLOOKUP(N287,Tilinumerot!$D$3:$F$54,3,FALSE),"Ei tilinroa"),"-")</f>
        <v>-</v>
      </c>
      <c r="P287" s="62"/>
      <c r="Q287" s="62"/>
      <c r="R287" s="62"/>
      <c r="S287" s="62"/>
      <c r="T287" s="62"/>
      <c r="U287" s="62"/>
      <c r="V287" s="62"/>
      <c r="W287" s="62"/>
      <c r="X287" s="62"/>
      <c r="Y287" s="62"/>
      <c r="Z287" s="64"/>
      <c r="AA287" s="64"/>
      <c r="AB287" s="15">
        <f t="shared" ref="AB287:AB350" si="73">E287-SUM(G287:L287)</f>
        <v>0</v>
      </c>
      <c r="AC287" s="71">
        <f t="shared" ref="AC287:AC350" si="74">IF(N287&lt;&gt;"",SUM(P287:Y287),0)</f>
        <v>0</v>
      </c>
      <c r="AD287" s="71">
        <f t="shared" ref="AD287:AD350" si="75">SUM(G287:L287)</f>
        <v>0</v>
      </c>
      <c r="AE287" t="str">
        <f t="shared" si="62"/>
        <v/>
      </c>
    </row>
    <row r="288" spans="1:31" ht="15.75" thickBot="1" x14ac:dyDescent="0.3">
      <c r="A288" s="225">
        <f t="shared" si="71"/>
        <v>284</v>
      </c>
      <c r="B288" s="18"/>
      <c r="C288" s="19"/>
      <c r="D288" s="20"/>
      <c r="E288" s="62">
        <v>0</v>
      </c>
      <c r="F288" s="255">
        <v>0.255</v>
      </c>
      <c r="G288" s="8">
        <f t="shared" si="64"/>
        <v>0</v>
      </c>
      <c r="H288" s="8">
        <f t="shared" si="65"/>
        <v>0</v>
      </c>
      <c r="I288" s="8">
        <f t="shared" si="66"/>
        <v>0</v>
      </c>
      <c r="J288" s="8">
        <f t="shared" si="59"/>
        <v>0</v>
      </c>
      <c r="K288" s="8">
        <f t="shared" si="60"/>
        <v>0</v>
      </c>
      <c r="L288" s="8">
        <f t="shared" si="61"/>
        <v>0</v>
      </c>
      <c r="M288" s="14">
        <f t="shared" si="72"/>
        <v>0</v>
      </c>
      <c r="N288" s="46"/>
      <c r="O288" s="228" t="str">
        <f>IF(AND(E288&gt;0,N288&gt;0),IF(E288&gt;0,VLOOKUP(N288,Tilinumerot!$D$3:$F$54,3,FALSE),"Ei tilinroa"),"-")</f>
        <v>-</v>
      </c>
      <c r="P288" s="62"/>
      <c r="Q288" s="62"/>
      <c r="R288" s="62"/>
      <c r="S288" s="62"/>
      <c r="T288" s="62"/>
      <c r="U288" s="62"/>
      <c r="V288" s="62"/>
      <c r="W288" s="62"/>
      <c r="X288" s="62"/>
      <c r="Y288" s="62"/>
      <c r="Z288" s="64"/>
      <c r="AA288" s="64"/>
      <c r="AB288" s="15">
        <f t="shared" si="73"/>
        <v>0</v>
      </c>
      <c r="AC288" s="71">
        <f t="shared" si="74"/>
        <v>0</v>
      </c>
      <c r="AD288" s="71">
        <f t="shared" si="75"/>
        <v>0</v>
      </c>
      <c r="AE288" t="str">
        <f t="shared" si="62"/>
        <v/>
      </c>
    </row>
    <row r="289" spans="1:31" ht="15.75" thickBot="1" x14ac:dyDescent="0.3">
      <c r="A289" s="225">
        <f t="shared" si="71"/>
        <v>285</v>
      </c>
      <c r="B289" s="18"/>
      <c r="C289" s="19"/>
      <c r="D289" s="20"/>
      <c r="E289" s="62">
        <v>0</v>
      </c>
      <c r="F289" s="255">
        <v>0.255</v>
      </c>
      <c r="G289" s="8">
        <f t="shared" si="64"/>
        <v>0</v>
      </c>
      <c r="H289" s="8">
        <f t="shared" si="65"/>
        <v>0</v>
      </c>
      <c r="I289" s="8">
        <f t="shared" si="66"/>
        <v>0</v>
      </c>
      <c r="J289" s="8">
        <f t="shared" si="59"/>
        <v>0</v>
      </c>
      <c r="K289" s="8">
        <f t="shared" si="60"/>
        <v>0</v>
      </c>
      <c r="L289" s="8">
        <f t="shared" si="61"/>
        <v>0</v>
      </c>
      <c r="M289" s="14">
        <f t="shared" si="72"/>
        <v>0</v>
      </c>
      <c r="N289" s="46"/>
      <c r="O289" s="228" t="str">
        <f>IF(AND(E289&gt;0,N289&gt;0),IF(E289&gt;0,VLOOKUP(N289,Tilinumerot!$D$3:$F$54,3,FALSE),"Ei tilinroa"),"-")</f>
        <v>-</v>
      </c>
      <c r="P289" s="62"/>
      <c r="Q289" s="62"/>
      <c r="R289" s="62"/>
      <c r="S289" s="62"/>
      <c r="T289" s="62"/>
      <c r="U289" s="62"/>
      <c r="V289" s="62"/>
      <c r="W289" s="62"/>
      <c r="X289" s="62"/>
      <c r="Y289" s="62"/>
      <c r="Z289" s="64"/>
      <c r="AA289" s="64"/>
      <c r="AB289" s="15">
        <f t="shared" si="73"/>
        <v>0</v>
      </c>
      <c r="AC289" s="71">
        <f t="shared" si="74"/>
        <v>0</v>
      </c>
      <c r="AD289" s="71">
        <f t="shared" si="75"/>
        <v>0</v>
      </c>
      <c r="AE289" t="str">
        <f t="shared" si="62"/>
        <v/>
      </c>
    </row>
    <row r="290" spans="1:31" ht="15.75" thickBot="1" x14ac:dyDescent="0.3">
      <c r="A290" s="225">
        <f t="shared" si="71"/>
        <v>286</v>
      </c>
      <c r="B290" s="18"/>
      <c r="C290" s="19"/>
      <c r="D290" s="20"/>
      <c r="E290" s="62">
        <v>0</v>
      </c>
      <c r="F290" s="255">
        <v>0.255</v>
      </c>
      <c r="G290" s="8">
        <f t="shared" si="64"/>
        <v>0</v>
      </c>
      <c r="H290" s="8">
        <f t="shared" si="65"/>
        <v>0</v>
      </c>
      <c r="I290" s="8">
        <f t="shared" si="66"/>
        <v>0</v>
      </c>
      <c r="J290" s="8">
        <f t="shared" si="59"/>
        <v>0</v>
      </c>
      <c r="K290" s="8">
        <f t="shared" si="60"/>
        <v>0</v>
      </c>
      <c r="L290" s="8">
        <f t="shared" si="61"/>
        <v>0</v>
      </c>
      <c r="M290" s="14">
        <f t="shared" si="72"/>
        <v>0</v>
      </c>
      <c r="N290" s="46"/>
      <c r="O290" s="228" t="str">
        <f>IF(AND(E290&gt;0,N290&gt;0),IF(E290&gt;0,VLOOKUP(N290,Tilinumerot!$D$3:$F$54,3,FALSE),"Ei tilinroa"),"-")</f>
        <v>-</v>
      </c>
      <c r="P290" s="62"/>
      <c r="Q290" s="62"/>
      <c r="R290" s="62"/>
      <c r="S290" s="62"/>
      <c r="T290" s="62"/>
      <c r="U290" s="62"/>
      <c r="V290" s="62"/>
      <c r="W290" s="62"/>
      <c r="X290" s="62"/>
      <c r="Y290" s="62"/>
      <c r="Z290" s="64"/>
      <c r="AA290" s="64"/>
      <c r="AB290" s="15">
        <f t="shared" si="73"/>
        <v>0</v>
      </c>
      <c r="AC290" s="71">
        <f t="shared" si="74"/>
        <v>0</v>
      </c>
      <c r="AD290" s="71">
        <f t="shared" si="75"/>
        <v>0</v>
      </c>
      <c r="AE290" t="str">
        <f t="shared" si="62"/>
        <v/>
      </c>
    </row>
    <row r="291" spans="1:31" ht="15.75" thickBot="1" x14ac:dyDescent="0.3">
      <c r="A291" s="225">
        <f t="shared" si="71"/>
        <v>287</v>
      </c>
      <c r="B291" s="18"/>
      <c r="C291" s="19"/>
      <c r="D291" s="20"/>
      <c r="E291" s="62">
        <v>0</v>
      </c>
      <c r="F291" s="255">
        <v>0.255</v>
      </c>
      <c r="G291" s="8">
        <f t="shared" si="64"/>
        <v>0</v>
      </c>
      <c r="H291" s="8">
        <f t="shared" si="65"/>
        <v>0</v>
      </c>
      <c r="I291" s="8">
        <f t="shared" si="66"/>
        <v>0</v>
      </c>
      <c r="J291" s="8">
        <f t="shared" si="59"/>
        <v>0</v>
      </c>
      <c r="K291" s="8">
        <f t="shared" si="60"/>
        <v>0</v>
      </c>
      <c r="L291" s="8">
        <f t="shared" si="61"/>
        <v>0</v>
      </c>
      <c r="M291" s="14">
        <f t="shared" si="72"/>
        <v>0</v>
      </c>
      <c r="N291" s="46"/>
      <c r="O291" s="228" t="str">
        <f>IF(AND(E291&gt;0,N291&gt;0),IF(E291&gt;0,VLOOKUP(N291,Tilinumerot!$D$3:$F$54,3,FALSE),"Ei tilinroa"),"-")</f>
        <v>-</v>
      </c>
      <c r="P291" s="62"/>
      <c r="Q291" s="62"/>
      <c r="R291" s="62"/>
      <c r="S291" s="62"/>
      <c r="T291" s="62"/>
      <c r="U291" s="62"/>
      <c r="V291" s="62"/>
      <c r="W291" s="62"/>
      <c r="X291" s="62"/>
      <c r="Y291" s="62"/>
      <c r="Z291" s="64"/>
      <c r="AA291" s="64"/>
      <c r="AB291" s="15">
        <f t="shared" si="73"/>
        <v>0</v>
      </c>
      <c r="AC291" s="71">
        <f t="shared" si="74"/>
        <v>0</v>
      </c>
      <c r="AD291" s="71">
        <f t="shared" si="75"/>
        <v>0</v>
      </c>
      <c r="AE291" t="str">
        <f t="shared" si="62"/>
        <v/>
      </c>
    </row>
    <row r="292" spans="1:31" ht="15.75" thickBot="1" x14ac:dyDescent="0.3">
      <c r="A292" s="225">
        <f t="shared" si="71"/>
        <v>288</v>
      </c>
      <c r="B292" s="18"/>
      <c r="C292" s="19"/>
      <c r="D292" s="20"/>
      <c r="E292" s="62">
        <v>0</v>
      </c>
      <c r="F292" s="255">
        <v>0.255</v>
      </c>
      <c r="G292" s="8">
        <f t="shared" si="64"/>
        <v>0</v>
      </c>
      <c r="H292" s="8">
        <f t="shared" si="65"/>
        <v>0</v>
      </c>
      <c r="I292" s="8">
        <f t="shared" si="66"/>
        <v>0</v>
      </c>
      <c r="J292" s="8">
        <f t="shared" si="59"/>
        <v>0</v>
      </c>
      <c r="K292" s="8">
        <f t="shared" si="60"/>
        <v>0</v>
      </c>
      <c r="L292" s="8">
        <f t="shared" si="61"/>
        <v>0</v>
      </c>
      <c r="M292" s="14">
        <f t="shared" si="72"/>
        <v>0</v>
      </c>
      <c r="N292" s="46"/>
      <c r="O292" s="228" t="str">
        <f>IF(AND(E292&gt;0,N292&gt;0),IF(E292&gt;0,VLOOKUP(N292,Tilinumerot!$D$3:$F$54,3,FALSE),"Ei tilinroa"),"-")</f>
        <v>-</v>
      </c>
      <c r="P292" s="62"/>
      <c r="Q292" s="62"/>
      <c r="R292" s="62"/>
      <c r="S292" s="62"/>
      <c r="T292" s="62"/>
      <c r="U292" s="62"/>
      <c r="V292" s="62"/>
      <c r="W292" s="62"/>
      <c r="X292" s="62"/>
      <c r="Y292" s="62"/>
      <c r="Z292" s="64"/>
      <c r="AA292" s="64"/>
      <c r="AB292" s="15">
        <f t="shared" si="73"/>
        <v>0</v>
      </c>
      <c r="AC292" s="71">
        <f t="shared" si="74"/>
        <v>0</v>
      </c>
      <c r="AD292" s="71">
        <f t="shared" si="75"/>
        <v>0</v>
      </c>
      <c r="AE292" t="str">
        <f t="shared" si="62"/>
        <v/>
      </c>
    </row>
    <row r="293" spans="1:31" ht="15.75" thickBot="1" x14ac:dyDescent="0.3">
      <c r="A293" s="225">
        <f t="shared" si="71"/>
        <v>289</v>
      </c>
      <c r="B293" s="18"/>
      <c r="C293" s="19"/>
      <c r="D293" s="20"/>
      <c r="E293" s="62">
        <v>0</v>
      </c>
      <c r="F293" s="255">
        <v>0.255</v>
      </c>
      <c r="G293" s="8">
        <f t="shared" si="64"/>
        <v>0</v>
      </c>
      <c r="H293" s="8">
        <f t="shared" si="65"/>
        <v>0</v>
      </c>
      <c r="I293" s="8">
        <f t="shared" si="66"/>
        <v>0</v>
      </c>
      <c r="J293" s="8">
        <f t="shared" si="59"/>
        <v>0</v>
      </c>
      <c r="K293" s="8">
        <f t="shared" si="60"/>
        <v>0</v>
      </c>
      <c r="L293" s="8">
        <f t="shared" si="61"/>
        <v>0</v>
      </c>
      <c r="M293" s="14">
        <f t="shared" si="72"/>
        <v>0</v>
      </c>
      <c r="N293" s="46"/>
      <c r="O293" s="228" t="str">
        <f>IF(AND(E293&gt;0,N293&gt;0),IF(E293&gt;0,VLOOKUP(N293,Tilinumerot!$D$3:$F$54,3,FALSE),"Ei tilinroa"),"-")</f>
        <v>-</v>
      </c>
      <c r="P293" s="62"/>
      <c r="Q293" s="62"/>
      <c r="R293" s="62"/>
      <c r="S293" s="62"/>
      <c r="T293" s="62"/>
      <c r="U293" s="62"/>
      <c r="V293" s="62"/>
      <c r="W293" s="62"/>
      <c r="X293" s="62"/>
      <c r="Y293" s="62"/>
      <c r="Z293" s="64"/>
      <c r="AA293" s="64"/>
      <c r="AB293" s="15">
        <f t="shared" si="73"/>
        <v>0</v>
      </c>
      <c r="AC293" s="71">
        <f t="shared" si="74"/>
        <v>0</v>
      </c>
      <c r="AD293" s="71">
        <f t="shared" si="75"/>
        <v>0</v>
      </c>
      <c r="AE293" t="str">
        <f t="shared" si="62"/>
        <v/>
      </c>
    </row>
    <row r="294" spans="1:31" ht="15.75" thickBot="1" x14ac:dyDescent="0.3">
      <c r="A294" s="225">
        <f t="shared" si="71"/>
        <v>290</v>
      </c>
      <c r="B294" s="18"/>
      <c r="C294" s="19"/>
      <c r="D294" s="20"/>
      <c r="E294" s="62">
        <v>0</v>
      </c>
      <c r="F294" s="255">
        <v>0.255</v>
      </c>
      <c r="G294" s="8">
        <f t="shared" si="64"/>
        <v>0</v>
      </c>
      <c r="H294" s="8">
        <f t="shared" si="65"/>
        <v>0</v>
      </c>
      <c r="I294" s="8">
        <f t="shared" si="66"/>
        <v>0</v>
      </c>
      <c r="J294" s="8">
        <f t="shared" si="59"/>
        <v>0</v>
      </c>
      <c r="K294" s="8">
        <f t="shared" si="60"/>
        <v>0</v>
      </c>
      <c r="L294" s="8">
        <f t="shared" si="61"/>
        <v>0</v>
      </c>
      <c r="M294" s="14">
        <f t="shared" si="72"/>
        <v>0</v>
      </c>
      <c r="N294" s="46"/>
      <c r="O294" s="228" t="str">
        <f>IF(AND(E294&gt;0,N294&gt;0),IF(E294&gt;0,VLOOKUP(N294,Tilinumerot!$D$3:$F$54,3,FALSE),"Ei tilinroa"),"-")</f>
        <v>-</v>
      </c>
      <c r="P294" s="62"/>
      <c r="Q294" s="62"/>
      <c r="R294" s="62"/>
      <c r="S294" s="62"/>
      <c r="T294" s="62"/>
      <c r="U294" s="62"/>
      <c r="V294" s="62"/>
      <c r="W294" s="62"/>
      <c r="X294" s="62"/>
      <c r="Y294" s="62"/>
      <c r="Z294" s="64"/>
      <c r="AA294" s="64"/>
      <c r="AB294" s="15">
        <f t="shared" si="73"/>
        <v>0</v>
      </c>
      <c r="AC294" s="71">
        <f t="shared" si="74"/>
        <v>0</v>
      </c>
      <c r="AD294" s="71">
        <f t="shared" si="75"/>
        <v>0</v>
      </c>
      <c r="AE294" t="str">
        <f t="shared" si="62"/>
        <v/>
      </c>
    </row>
    <row r="295" spans="1:31" ht="15.75" thickBot="1" x14ac:dyDescent="0.3">
      <c r="A295" s="225">
        <f t="shared" si="71"/>
        <v>291</v>
      </c>
      <c r="B295" s="18"/>
      <c r="C295" s="19"/>
      <c r="D295" s="20"/>
      <c r="E295" s="62">
        <v>0</v>
      </c>
      <c r="F295" s="255">
        <v>0.255</v>
      </c>
      <c r="G295" s="8">
        <f t="shared" si="64"/>
        <v>0</v>
      </c>
      <c r="H295" s="8">
        <f t="shared" si="65"/>
        <v>0</v>
      </c>
      <c r="I295" s="8">
        <f t="shared" si="66"/>
        <v>0</v>
      </c>
      <c r="J295" s="8">
        <f t="shared" si="59"/>
        <v>0</v>
      </c>
      <c r="K295" s="8">
        <f t="shared" si="60"/>
        <v>0</v>
      </c>
      <c r="L295" s="8">
        <f t="shared" si="61"/>
        <v>0</v>
      </c>
      <c r="M295" s="14">
        <f t="shared" si="72"/>
        <v>0</v>
      </c>
      <c r="N295" s="46"/>
      <c r="O295" s="228" t="str">
        <f>IF(AND(E295&gt;0,N295&gt;0),IF(E295&gt;0,VLOOKUP(N295,Tilinumerot!$D$3:$F$54,3,FALSE),"Ei tilinroa"),"-")</f>
        <v>-</v>
      </c>
      <c r="P295" s="62"/>
      <c r="Q295" s="62"/>
      <c r="R295" s="62"/>
      <c r="S295" s="62"/>
      <c r="T295" s="62"/>
      <c r="U295" s="62"/>
      <c r="V295" s="62"/>
      <c r="W295" s="62"/>
      <c r="X295" s="62"/>
      <c r="Y295" s="62"/>
      <c r="Z295" s="64"/>
      <c r="AA295" s="64"/>
      <c r="AB295" s="15">
        <f t="shared" si="73"/>
        <v>0</v>
      </c>
      <c r="AC295" s="71">
        <f t="shared" si="74"/>
        <v>0</v>
      </c>
      <c r="AD295" s="71">
        <f t="shared" si="75"/>
        <v>0</v>
      </c>
      <c r="AE295" t="str">
        <f t="shared" si="62"/>
        <v/>
      </c>
    </row>
    <row r="296" spans="1:31" ht="15.75" thickBot="1" x14ac:dyDescent="0.3">
      <c r="A296" s="225">
        <f t="shared" si="71"/>
        <v>292</v>
      </c>
      <c r="B296" s="18"/>
      <c r="C296" s="19"/>
      <c r="D296" s="20"/>
      <c r="E296" s="62">
        <v>0</v>
      </c>
      <c r="F296" s="255">
        <v>0.255</v>
      </c>
      <c r="G296" s="8">
        <f t="shared" si="64"/>
        <v>0</v>
      </c>
      <c r="H296" s="8">
        <f t="shared" si="65"/>
        <v>0</v>
      </c>
      <c r="I296" s="8">
        <f t="shared" si="66"/>
        <v>0</v>
      </c>
      <c r="J296" s="8">
        <f t="shared" si="59"/>
        <v>0</v>
      </c>
      <c r="K296" s="8">
        <f t="shared" si="60"/>
        <v>0</v>
      </c>
      <c r="L296" s="8">
        <f t="shared" si="61"/>
        <v>0</v>
      </c>
      <c r="M296" s="14">
        <f t="shared" si="72"/>
        <v>0</v>
      </c>
      <c r="N296" s="46"/>
      <c r="O296" s="228" t="str">
        <f>IF(AND(E296&gt;0,N296&gt;0),IF(E296&gt;0,VLOOKUP(N296,Tilinumerot!$D$3:$F$54,3,FALSE),"Ei tilinroa"),"-")</f>
        <v>-</v>
      </c>
      <c r="P296" s="62"/>
      <c r="Q296" s="62"/>
      <c r="R296" s="62"/>
      <c r="S296" s="62"/>
      <c r="T296" s="62"/>
      <c r="U296" s="62"/>
      <c r="V296" s="62"/>
      <c r="W296" s="62"/>
      <c r="X296" s="62"/>
      <c r="Y296" s="62"/>
      <c r="Z296" s="64"/>
      <c r="AA296" s="64"/>
      <c r="AB296" s="15">
        <f t="shared" si="73"/>
        <v>0</v>
      </c>
      <c r="AC296" s="71">
        <f t="shared" si="74"/>
        <v>0</v>
      </c>
      <c r="AD296" s="71">
        <f t="shared" si="75"/>
        <v>0</v>
      </c>
      <c r="AE296" t="str">
        <f t="shared" si="62"/>
        <v/>
      </c>
    </row>
    <row r="297" spans="1:31" ht="15.75" thickBot="1" x14ac:dyDescent="0.3">
      <c r="A297" s="225">
        <f t="shared" si="71"/>
        <v>293</v>
      </c>
      <c r="B297" s="18"/>
      <c r="C297" s="19"/>
      <c r="D297" s="20"/>
      <c r="E297" s="62">
        <v>0</v>
      </c>
      <c r="F297" s="255">
        <v>0.255</v>
      </c>
      <c r="G297" s="8">
        <f t="shared" si="64"/>
        <v>0</v>
      </c>
      <c r="H297" s="8">
        <f t="shared" si="65"/>
        <v>0</v>
      </c>
      <c r="I297" s="8">
        <f t="shared" si="66"/>
        <v>0</v>
      </c>
      <c r="J297" s="8">
        <f t="shared" si="59"/>
        <v>0</v>
      </c>
      <c r="K297" s="8">
        <f t="shared" si="60"/>
        <v>0</v>
      </c>
      <c r="L297" s="8">
        <f t="shared" si="61"/>
        <v>0</v>
      </c>
      <c r="M297" s="14">
        <f t="shared" si="72"/>
        <v>0</v>
      </c>
      <c r="N297" s="46"/>
      <c r="O297" s="228" t="str">
        <f>IF(AND(E297&gt;0,N297&gt;0),IF(E297&gt;0,VLOOKUP(N297,Tilinumerot!$D$3:$F$54,3,FALSE),"Ei tilinroa"),"-")</f>
        <v>-</v>
      </c>
      <c r="P297" s="62"/>
      <c r="Q297" s="62"/>
      <c r="R297" s="62"/>
      <c r="S297" s="62"/>
      <c r="T297" s="62"/>
      <c r="U297" s="62"/>
      <c r="V297" s="62"/>
      <c r="W297" s="62"/>
      <c r="X297" s="62"/>
      <c r="Y297" s="62"/>
      <c r="Z297" s="64"/>
      <c r="AA297" s="64"/>
      <c r="AB297" s="15">
        <f t="shared" si="73"/>
        <v>0</v>
      </c>
      <c r="AC297" s="71">
        <f t="shared" si="74"/>
        <v>0</v>
      </c>
      <c r="AD297" s="71">
        <f t="shared" si="75"/>
        <v>0</v>
      </c>
      <c r="AE297" t="str">
        <f t="shared" si="62"/>
        <v/>
      </c>
    </row>
    <row r="298" spans="1:31" ht="15.75" thickBot="1" x14ac:dyDescent="0.3">
      <c r="A298" s="225">
        <f t="shared" si="71"/>
        <v>294</v>
      </c>
      <c r="B298" s="18"/>
      <c r="C298" s="19"/>
      <c r="D298" s="20"/>
      <c r="E298" s="62">
        <v>0</v>
      </c>
      <c r="F298" s="255">
        <v>0.255</v>
      </c>
      <c r="G298" s="8">
        <f t="shared" si="64"/>
        <v>0</v>
      </c>
      <c r="H298" s="8">
        <f t="shared" si="65"/>
        <v>0</v>
      </c>
      <c r="I298" s="8">
        <f t="shared" si="66"/>
        <v>0</v>
      </c>
      <c r="J298" s="8">
        <f t="shared" si="59"/>
        <v>0</v>
      </c>
      <c r="K298" s="8">
        <f t="shared" si="60"/>
        <v>0</v>
      </c>
      <c r="L298" s="8">
        <f t="shared" si="61"/>
        <v>0</v>
      </c>
      <c r="M298" s="14">
        <f t="shared" si="72"/>
        <v>0</v>
      </c>
      <c r="N298" s="46"/>
      <c r="O298" s="228" t="str">
        <f>IF(AND(E298&gt;0,N298&gt;0),IF(E298&gt;0,VLOOKUP(N298,Tilinumerot!$D$3:$F$54,3,FALSE),"Ei tilinroa"),"-")</f>
        <v>-</v>
      </c>
      <c r="P298" s="62"/>
      <c r="Q298" s="62"/>
      <c r="R298" s="62"/>
      <c r="S298" s="62"/>
      <c r="T298" s="62"/>
      <c r="U298" s="62"/>
      <c r="V298" s="62"/>
      <c r="W298" s="62"/>
      <c r="X298" s="62"/>
      <c r="Y298" s="62"/>
      <c r="Z298" s="64"/>
      <c r="AA298" s="64"/>
      <c r="AB298" s="15">
        <f t="shared" si="73"/>
        <v>0</v>
      </c>
      <c r="AC298" s="71">
        <f t="shared" si="74"/>
        <v>0</v>
      </c>
      <c r="AD298" s="71">
        <f t="shared" si="75"/>
        <v>0</v>
      </c>
      <c r="AE298" t="str">
        <f t="shared" si="62"/>
        <v/>
      </c>
    </row>
    <row r="299" spans="1:31" ht="15.75" thickBot="1" x14ac:dyDescent="0.3">
      <c r="A299" s="225">
        <f t="shared" si="71"/>
        <v>295</v>
      </c>
      <c r="B299" s="18"/>
      <c r="C299" s="19"/>
      <c r="D299" s="20"/>
      <c r="E299" s="62">
        <v>0</v>
      </c>
      <c r="F299" s="255">
        <v>0.255</v>
      </c>
      <c r="G299" s="8">
        <f t="shared" si="64"/>
        <v>0</v>
      </c>
      <c r="H299" s="8">
        <f t="shared" si="65"/>
        <v>0</v>
      </c>
      <c r="I299" s="8">
        <f t="shared" si="66"/>
        <v>0</v>
      </c>
      <c r="J299" s="8">
        <f t="shared" si="59"/>
        <v>0</v>
      </c>
      <c r="K299" s="8">
        <f t="shared" si="60"/>
        <v>0</v>
      </c>
      <c r="L299" s="8">
        <f t="shared" si="61"/>
        <v>0</v>
      </c>
      <c r="M299" s="14">
        <f t="shared" si="72"/>
        <v>0</v>
      </c>
      <c r="N299" s="46"/>
      <c r="O299" s="228" t="str">
        <f>IF(AND(E299&gt;0,N299&gt;0),IF(E299&gt;0,VLOOKUP(N299,Tilinumerot!$D$3:$F$54,3,FALSE),"Ei tilinroa"),"-")</f>
        <v>-</v>
      </c>
      <c r="P299" s="62"/>
      <c r="Q299" s="62"/>
      <c r="R299" s="62"/>
      <c r="S299" s="62"/>
      <c r="T299" s="62"/>
      <c r="U299" s="62"/>
      <c r="V299" s="62"/>
      <c r="W299" s="62"/>
      <c r="X299" s="62"/>
      <c r="Y299" s="62"/>
      <c r="Z299" s="64"/>
      <c r="AA299" s="64"/>
      <c r="AB299" s="15">
        <f t="shared" si="73"/>
        <v>0</v>
      </c>
      <c r="AC299" s="71">
        <f t="shared" si="74"/>
        <v>0</v>
      </c>
      <c r="AD299" s="71">
        <f t="shared" si="75"/>
        <v>0</v>
      </c>
      <c r="AE299" t="str">
        <f t="shared" si="62"/>
        <v/>
      </c>
    </row>
    <row r="300" spans="1:31" ht="15.75" thickBot="1" x14ac:dyDescent="0.3">
      <c r="A300" s="225">
        <f t="shared" si="71"/>
        <v>296</v>
      </c>
      <c r="B300" s="18"/>
      <c r="C300" s="19"/>
      <c r="D300" s="20"/>
      <c r="E300" s="62">
        <v>0</v>
      </c>
      <c r="F300" s="255">
        <v>0.255</v>
      </c>
      <c r="G300" s="8">
        <f t="shared" si="64"/>
        <v>0</v>
      </c>
      <c r="H300" s="8">
        <f t="shared" si="65"/>
        <v>0</v>
      </c>
      <c r="I300" s="8">
        <f t="shared" si="66"/>
        <v>0</v>
      </c>
      <c r="J300" s="8">
        <f t="shared" si="59"/>
        <v>0</v>
      </c>
      <c r="K300" s="8">
        <f t="shared" si="60"/>
        <v>0</v>
      </c>
      <c r="L300" s="8">
        <f t="shared" si="61"/>
        <v>0</v>
      </c>
      <c r="M300" s="14">
        <f t="shared" si="72"/>
        <v>0</v>
      </c>
      <c r="N300" s="46"/>
      <c r="O300" s="228" t="str">
        <f>IF(AND(E300&gt;0,N300&gt;0),IF(E300&gt;0,VLOOKUP(N300,Tilinumerot!$D$3:$F$54,3,FALSE),"Ei tilinroa"),"-")</f>
        <v>-</v>
      </c>
      <c r="P300" s="62"/>
      <c r="Q300" s="62"/>
      <c r="R300" s="62"/>
      <c r="S300" s="62"/>
      <c r="T300" s="62"/>
      <c r="U300" s="62"/>
      <c r="V300" s="62"/>
      <c r="W300" s="62"/>
      <c r="X300" s="62"/>
      <c r="Y300" s="62"/>
      <c r="Z300" s="64"/>
      <c r="AA300" s="64"/>
      <c r="AB300" s="15">
        <f t="shared" si="73"/>
        <v>0</v>
      </c>
      <c r="AC300" s="71">
        <f t="shared" si="74"/>
        <v>0</v>
      </c>
      <c r="AD300" s="71">
        <f t="shared" si="75"/>
        <v>0</v>
      </c>
      <c r="AE300" t="str">
        <f t="shared" si="62"/>
        <v/>
      </c>
    </row>
    <row r="301" spans="1:31" ht="15.75" thickBot="1" x14ac:dyDescent="0.3">
      <c r="A301" s="225">
        <f t="shared" si="71"/>
        <v>297</v>
      </c>
      <c r="B301" s="18"/>
      <c r="C301" s="19"/>
      <c r="D301" s="20"/>
      <c r="E301" s="62">
        <v>0</v>
      </c>
      <c r="F301" s="255">
        <v>0.255</v>
      </c>
      <c r="G301" s="8">
        <f t="shared" si="64"/>
        <v>0</v>
      </c>
      <c r="H301" s="8">
        <f t="shared" si="65"/>
        <v>0</v>
      </c>
      <c r="I301" s="8">
        <f t="shared" si="66"/>
        <v>0</v>
      </c>
      <c r="J301" s="8">
        <f t="shared" si="59"/>
        <v>0</v>
      </c>
      <c r="K301" s="8">
        <f t="shared" si="60"/>
        <v>0</v>
      </c>
      <c r="L301" s="8">
        <f t="shared" si="61"/>
        <v>0</v>
      </c>
      <c r="M301" s="14">
        <f t="shared" si="72"/>
        <v>0</v>
      </c>
      <c r="N301" s="46"/>
      <c r="O301" s="228" t="str">
        <f>IF(AND(E301&gt;0,N301&gt;0),IF(E301&gt;0,VLOOKUP(N301,Tilinumerot!$D$3:$F$54,3,FALSE),"Ei tilinroa"),"-")</f>
        <v>-</v>
      </c>
      <c r="P301" s="62"/>
      <c r="Q301" s="62"/>
      <c r="R301" s="62"/>
      <c r="S301" s="62"/>
      <c r="T301" s="62"/>
      <c r="U301" s="62"/>
      <c r="V301" s="62"/>
      <c r="W301" s="62"/>
      <c r="X301" s="62"/>
      <c r="Y301" s="62"/>
      <c r="Z301" s="64"/>
      <c r="AA301" s="64"/>
      <c r="AB301" s="15">
        <f t="shared" si="73"/>
        <v>0</v>
      </c>
      <c r="AC301" s="71">
        <f t="shared" si="74"/>
        <v>0</v>
      </c>
      <c r="AD301" s="71">
        <f t="shared" si="75"/>
        <v>0</v>
      </c>
      <c r="AE301" t="str">
        <f t="shared" si="62"/>
        <v/>
      </c>
    </row>
    <row r="302" spans="1:31" ht="15.75" thickBot="1" x14ac:dyDescent="0.3">
      <c r="A302" s="225">
        <f t="shared" si="71"/>
        <v>298</v>
      </c>
      <c r="B302" s="18"/>
      <c r="C302" s="19"/>
      <c r="D302" s="20"/>
      <c r="E302" s="62">
        <v>0</v>
      </c>
      <c r="F302" s="255">
        <v>0.255</v>
      </c>
      <c r="G302" s="8">
        <f t="shared" si="64"/>
        <v>0</v>
      </c>
      <c r="H302" s="8">
        <f t="shared" si="65"/>
        <v>0</v>
      </c>
      <c r="I302" s="8">
        <f t="shared" si="66"/>
        <v>0</v>
      </c>
      <c r="J302" s="8">
        <f t="shared" si="59"/>
        <v>0</v>
      </c>
      <c r="K302" s="8">
        <f t="shared" si="60"/>
        <v>0</v>
      </c>
      <c r="L302" s="8">
        <f t="shared" si="61"/>
        <v>0</v>
      </c>
      <c r="M302" s="14">
        <f t="shared" si="72"/>
        <v>0</v>
      </c>
      <c r="N302" s="46"/>
      <c r="O302" s="228" t="str">
        <f>IF(AND(E302&gt;0,N302&gt;0),IF(E302&gt;0,VLOOKUP(N302,Tilinumerot!$D$3:$F$54,3,FALSE),"Ei tilinroa"),"-")</f>
        <v>-</v>
      </c>
      <c r="P302" s="62"/>
      <c r="Q302" s="62"/>
      <c r="R302" s="62"/>
      <c r="S302" s="62"/>
      <c r="T302" s="62"/>
      <c r="U302" s="62"/>
      <c r="V302" s="62"/>
      <c r="W302" s="62"/>
      <c r="X302" s="62"/>
      <c r="Y302" s="62"/>
      <c r="Z302" s="64"/>
      <c r="AA302" s="64"/>
      <c r="AB302" s="15">
        <f t="shared" si="73"/>
        <v>0</v>
      </c>
      <c r="AC302" s="71">
        <f t="shared" si="74"/>
        <v>0</v>
      </c>
      <c r="AD302" s="71">
        <f t="shared" si="75"/>
        <v>0</v>
      </c>
      <c r="AE302" t="str">
        <f t="shared" si="62"/>
        <v/>
      </c>
    </row>
    <row r="303" spans="1:31" ht="15.75" thickBot="1" x14ac:dyDescent="0.3">
      <c r="A303" s="225">
        <f t="shared" si="71"/>
        <v>299</v>
      </c>
      <c r="B303" s="18"/>
      <c r="C303" s="19"/>
      <c r="D303" s="20"/>
      <c r="E303" s="62">
        <v>0</v>
      </c>
      <c r="F303" s="255">
        <v>0.255</v>
      </c>
      <c r="G303" s="8">
        <f t="shared" si="64"/>
        <v>0</v>
      </c>
      <c r="H303" s="8">
        <f t="shared" si="65"/>
        <v>0</v>
      </c>
      <c r="I303" s="8">
        <f t="shared" si="66"/>
        <v>0</v>
      </c>
      <c r="J303" s="8">
        <f t="shared" si="59"/>
        <v>0</v>
      </c>
      <c r="K303" s="8">
        <f t="shared" si="60"/>
        <v>0</v>
      </c>
      <c r="L303" s="8">
        <f t="shared" si="61"/>
        <v>0</v>
      </c>
      <c r="M303" s="14">
        <f t="shared" si="72"/>
        <v>0</v>
      </c>
      <c r="N303" s="46"/>
      <c r="O303" s="228" t="str">
        <f>IF(AND(E303&gt;0,N303&gt;0),IF(E303&gt;0,VLOOKUP(N303,Tilinumerot!$D$3:$F$54,3,FALSE),"Ei tilinroa"),"-")</f>
        <v>-</v>
      </c>
      <c r="P303" s="62"/>
      <c r="Q303" s="62"/>
      <c r="R303" s="62"/>
      <c r="S303" s="62"/>
      <c r="T303" s="62"/>
      <c r="U303" s="62"/>
      <c r="V303" s="62"/>
      <c r="W303" s="62"/>
      <c r="X303" s="62"/>
      <c r="Y303" s="62"/>
      <c r="Z303" s="64"/>
      <c r="AA303" s="64"/>
      <c r="AB303" s="15">
        <f t="shared" si="73"/>
        <v>0</v>
      </c>
      <c r="AC303" s="71">
        <f t="shared" si="74"/>
        <v>0</v>
      </c>
      <c r="AD303" s="71">
        <f t="shared" si="75"/>
        <v>0</v>
      </c>
      <c r="AE303" t="str">
        <f t="shared" si="62"/>
        <v/>
      </c>
    </row>
    <row r="304" spans="1:31" ht="15.75" thickBot="1" x14ac:dyDescent="0.3">
      <c r="A304" s="225">
        <f t="shared" si="71"/>
        <v>300</v>
      </c>
      <c r="B304" s="18"/>
      <c r="C304" s="19"/>
      <c r="D304" s="20"/>
      <c r="E304" s="62">
        <v>0</v>
      </c>
      <c r="F304" s="255">
        <v>0.255</v>
      </c>
      <c r="G304" s="8">
        <f t="shared" si="64"/>
        <v>0</v>
      </c>
      <c r="H304" s="8">
        <f t="shared" si="65"/>
        <v>0</v>
      </c>
      <c r="I304" s="8">
        <f t="shared" si="66"/>
        <v>0</v>
      </c>
      <c r="J304" s="8">
        <f t="shared" si="59"/>
        <v>0</v>
      </c>
      <c r="K304" s="8">
        <f t="shared" si="60"/>
        <v>0</v>
      </c>
      <c r="L304" s="8">
        <f t="shared" si="61"/>
        <v>0</v>
      </c>
      <c r="M304" s="14">
        <f t="shared" si="72"/>
        <v>0</v>
      </c>
      <c r="N304" s="46"/>
      <c r="O304" s="228" t="str">
        <f>IF(AND(E304&gt;0,N304&gt;0),IF(E304&gt;0,VLOOKUP(N304,Tilinumerot!$D$3:$F$54,3,FALSE),"Ei tilinroa"),"-")</f>
        <v>-</v>
      </c>
      <c r="P304" s="62"/>
      <c r="Q304" s="62"/>
      <c r="R304" s="62"/>
      <c r="S304" s="62"/>
      <c r="T304" s="62"/>
      <c r="U304" s="62"/>
      <c r="V304" s="62"/>
      <c r="W304" s="62"/>
      <c r="X304" s="62"/>
      <c r="Y304" s="62"/>
      <c r="Z304" s="64"/>
      <c r="AA304" s="64"/>
      <c r="AB304" s="15">
        <f t="shared" si="73"/>
        <v>0</v>
      </c>
      <c r="AC304" s="71">
        <f t="shared" si="74"/>
        <v>0</v>
      </c>
      <c r="AD304" s="71">
        <f t="shared" si="75"/>
        <v>0</v>
      </c>
      <c r="AE304" t="str">
        <f t="shared" si="62"/>
        <v/>
      </c>
    </row>
    <row r="305" spans="1:31" ht="15.75" thickBot="1" x14ac:dyDescent="0.3">
      <c r="A305" s="225">
        <f t="shared" si="71"/>
        <v>301</v>
      </c>
      <c r="B305" s="18"/>
      <c r="C305" s="19"/>
      <c r="D305" s="20"/>
      <c r="E305" s="62">
        <v>0</v>
      </c>
      <c r="F305" s="255">
        <v>0.255</v>
      </c>
      <c r="G305" s="8">
        <f t="shared" si="64"/>
        <v>0</v>
      </c>
      <c r="H305" s="8">
        <f t="shared" si="65"/>
        <v>0</v>
      </c>
      <c r="I305" s="8">
        <f t="shared" si="66"/>
        <v>0</v>
      </c>
      <c r="J305" s="8">
        <f t="shared" si="59"/>
        <v>0</v>
      </c>
      <c r="K305" s="8">
        <f t="shared" si="60"/>
        <v>0</v>
      </c>
      <c r="L305" s="8">
        <f t="shared" si="61"/>
        <v>0</v>
      </c>
      <c r="M305" s="14">
        <f t="shared" si="72"/>
        <v>0</v>
      </c>
      <c r="N305" s="46"/>
      <c r="O305" s="228" t="str">
        <f>IF(AND(E305&gt;0,N305&gt;0),IF(E305&gt;0,VLOOKUP(N305,Tilinumerot!$D$3:$F$54,3,FALSE),"Ei tilinroa"),"-")</f>
        <v>-</v>
      </c>
      <c r="P305" s="62"/>
      <c r="Q305" s="62"/>
      <c r="R305" s="62"/>
      <c r="S305" s="62"/>
      <c r="T305" s="62"/>
      <c r="U305" s="62"/>
      <c r="V305" s="62"/>
      <c r="W305" s="62"/>
      <c r="X305" s="62"/>
      <c r="Y305" s="62"/>
      <c r="Z305" s="64"/>
      <c r="AA305" s="64"/>
      <c r="AB305" s="15">
        <f t="shared" si="73"/>
        <v>0</v>
      </c>
      <c r="AC305" s="71">
        <f t="shared" si="74"/>
        <v>0</v>
      </c>
      <c r="AD305" s="71">
        <f t="shared" si="75"/>
        <v>0</v>
      </c>
      <c r="AE305" t="str">
        <f t="shared" si="62"/>
        <v/>
      </c>
    </row>
    <row r="306" spans="1:31" ht="15.75" thickBot="1" x14ac:dyDescent="0.3">
      <c r="A306" s="225">
        <f t="shared" si="71"/>
        <v>302</v>
      </c>
      <c r="B306" s="18"/>
      <c r="C306" s="19"/>
      <c r="D306" s="20"/>
      <c r="E306" s="62">
        <v>0</v>
      </c>
      <c r="F306" s="255">
        <v>0.255</v>
      </c>
      <c r="G306" s="8">
        <f t="shared" si="64"/>
        <v>0</v>
      </c>
      <c r="H306" s="8">
        <f t="shared" si="65"/>
        <v>0</v>
      </c>
      <c r="I306" s="8">
        <f t="shared" si="66"/>
        <v>0</v>
      </c>
      <c r="J306" s="8">
        <f t="shared" si="59"/>
        <v>0</v>
      </c>
      <c r="K306" s="8">
        <f t="shared" si="60"/>
        <v>0</v>
      </c>
      <c r="L306" s="8">
        <f t="shared" si="61"/>
        <v>0</v>
      </c>
      <c r="M306" s="14">
        <f t="shared" si="72"/>
        <v>0</v>
      </c>
      <c r="N306" s="46"/>
      <c r="O306" s="228" t="str">
        <f>IF(AND(E306&gt;0,N306&gt;0),IF(E306&gt;0,VLOOKUP(N306,Tilinumerot!$D$3:$F$54,3,FALSE),"Ei tilinroa"),"-")</f>
        <v>-</v>
      </c>
      <c r="P306" s="62"/>
      <c r="Q306" s="62"/>
      <c r="R306" s="62"/>
      <c r="S306" s="62"/>
      <c r="T306" s="62"/>
      <c r="U306" s="62"/>
      <c r="V306" s="62"/>
      <c r="W306" s="62"/>
      <c r="X306" s="62"/>
      <c r="Y306" s="62"/>
      <c r="Z306" s="64"/>
      <c r="AA306" s="64"/>
      <c r="AB306" s="15">
        <f t="shared" si="73"/>
        <v>0</v>
      </c>
      <c r="AC306" s="71">
        <f t="shared" si="74"/>
        <v>0</v>
      </c>
      <c r="AD306" s="71">
        <f t="shared" si="75"/>
        <v>0</v>
      </c>
      <c r="AE306" t="str">
        <f t="shared" si="62"/>
        <v/>
      </c>
    </row>
    <row r="307" spans="1:31" ht="15.75" thickBot="1" x14ac:dyDescent="0.3">
      <c r="A307" s="225">
        <f t="shared" si="71"/>
        <v>303</v>
      </c>
      <c r="B307" s="18"/>
      <c r="C307" s="19"/>
      <c r="D307" s="20"/>
      <c r="E307" s="62">
        <v>0</v>
      </c>
      <c r="F307" s="255">
        <v>0.255</v>
      </c>
      <c r="G307" s="8">
        <f t="shared" si="64"/>
        <v>0</v>
      </c>
      <c r="H307" s="8">
        <f t="shared" si="65"/>
        <v>0</v>
      </c>
      <c r="I307" s="8">
        <f t="shared" si="66"/>
        <v>0</v>
      </c>
      <c r="J307" s="8">
        <f t="shared" si="59"/>
        <v>0</v>
      </c>
      <c r="K307" s="8">
        <f t="shared" si="60"/>
        <v>0</v>
      </c>
      <c r="L307" s="8">
        <f t="shared" si="61"/>
        <v>0</v>
      </c>
      <c r="M307" s="14">
        <f t="shared" si="72"/>
        <v>0</v>
      </c>
      <c r="N307" s="46"/>
      <c r="O307" s="228" t="str">
        <f>IF(AND(E307&gt;0,N307&gt;0),IF(E307&gt;0,VLOOKUP(N307,Tilinumerot!$D$3:$F$54,3,FALSE),"Ei tilinroa"),"-")</f>
        <v>-</v>
      </c>
      <c r="P307" s="62"/>
      <c r="Q307" s="62"/>
      <c r="R307" s="62"/>
      <c r="S307" s="62"/>
      <c r="T307" s="62"/>
      <c r="U307" s="62"/>
      <c r="V307" s="62"/>
      <c r="W307" s="62"/>
      <c r="X307" s="62"/>
      <c r="Y307" s="62"/>
      <c r="Z307" s="64"/>
      <c r="AA307" s="64"/>
      <c r="AB307" s="15">
        <f t="shared" si="73"/>
        <v>0</v>
      </c>
      <c r="AC307" s="71">
        <f t="shared" si="74"/>
        <v>0</v>
      </c>
      <c r="AD307" s="71">
        <f t="shared" si="75"/>
        <v>0</v>
      </c>
      <c r="AE307" t="str">
        <f t="shared" si="62"/>
        <v/>
      </c>
    </row>
    <row r="308" spans="1:31" ht="15.75" thickBot="1" x14ac:dyDescent="0.3">
      <c r="A308" s="225">
        <f t="shared" si="71"/>
        <v>304</v>
      </c>
      <c r="B308" s="18"/>
      <c r="C308" s="19"/>
      <c r="D308" s="20"/>
      <c r="E308" s="62">
        <v>0</v>
      </c>
      <c r="F308" s="255">
        <v>0.255</v>
      </c>
      <c r="G308" s="8">
        <f t="shared" si="64"/>
        <v>0</v>
      </c>
      <c r="H308" s="8">
        <f t="shared" si="65"/>
        <v>0</v>
      </c>
      <c r="I308" s="8">
        <f t="shared" si="66"/>
        <v>0</v>
      </c>
      <c r="J308" s="8">
        <f t="shared" si="59"/>
        <v>0</v>
      </c>
      <c r="K308" s="8">
        <f t="shared" si="60"/>
        <v>0</v>
      </c>
      <c r="L308" s="8">
        <f t="shared" si="61"/>
        <v>0</v>
      </c>
      <c r="M308" s="14">
        <f t="shared" si="72"/>
        <v>0</v>
      </c>
      <c r="N308" s="46"/>
      <c r="O308" s="228" t="str">
        <f>IF(AND(E308&gt;0,N308&gt;0),IF(E308&gt;0,VLOOKUP(N308,Tilinumerot!$D$3:$F$54,3,FALSE),"Ei tilinroa"),"-")</f>
        <v>-</v>
      </c>
      <c r="P308" s="62"/>
      <c r="Q308" s="62"/>
      <c r="R308" s="62"/>
      <c r="S308" s="62"/>
      <c r="T308" s="62"/>
      <c r="U308" s="62"/>
      <c r="V308" s="62"/>
      <c r="W308" s="62"/>
      <c r="X308" s="62"/>
      <c r="Y308" s="62"/>
      <c r="Z308" s="64"/>
      <c r="AA308" s="64"/>
      <c r="AB308" s="15">
        <f t="shared" si="73"/>
        <v>0</v>
      </c>
      <c r="AC308" s="71">
        <f t="shared" si="74"/>
        <v>0</v>
      </c>
      <c r="AD308" s="71">
        <f t="shared" si="75"/>
        <v>0</v>
      </c>
      <c r="AE308" t="str">
        <f t="shared" si="62"/>
        <v/>
      </c>
    </row>
    <row r="309" spans="1:31" ht="15.75" thickBot="1" x14ac:dyDescent="0.3">
      <c r="A309" s="225">
        <f t="shared" si="71"/>
        <v>305</v>
      </c>
      <c r="B309" s="18"/>
      <c r="C309" s="19"/>
      <c r="D309" s="20"/>
      <c r="E309" s="62">
        <v>0</v>
      </c>
      <c r="F309" s="255">
        <v>0.255</v>
      </c>
      <c r="G309" s="8">
        <f t="shared" si="64"/>
        <v>0</v>
      </c>
      <c r="H309" s="8">
        <f t="shared" si="65"/>
        <v>0</v>
      </c>
      <c r="I309" s="8">
        <f t="shared" si="66"/>
        <v>0</v>
      </c>
      <c r="J309" s="8">
        <f t="shared" si="59"/>
        <v>0</v>
      </c>
      <c r="K309" s="8">
        <f t="shared" si="60"/>
        <v>0</v>
      </c>
      <c r="L309" s="8">
        <f t="shared" si="61"/>
        <v>0</v>
      </c>
      <c r="M309" s="14">
        <f t="shared" si="72"/>
        <v>0</v>
      </c>
      <c r="N309" s="46"/>
      <c r="O309" s="228" t="str">
        <f>IF(AND(E309&gt;0,N309&gt;0),IF(E309&gt;0,VLOOKUP(N309,Tilinumerot!$D$3:$F$54,3,FALSE),"Ei tilinroa"),"-")</f>
        <v>-</v>
      </c>
      <c r="P309" s="62"/>
      <c r="Q309" s="62"/>
      <c r="R309" s="62"/>
      <c r="S309" s="62"/>
      <c r="T309" s="62"/>
      <c r="U309" s="62"/>
      <c r="V309" s="62"/>
      <c r="W309" s="62"/>
      <c r="X309" s="62"/>
      <c r="Y309" s="62"/>
      <c r="Z309" s="64"/>
      <c r="AA309" s="64"/>
      <c r="AB309" s="15">
        <f t="shared" si="73"/>
        <v>0</v>
      </c>
      <c r="AC309" s="71">
        <f t="shared" si="74"/>
        <v>0</v>
      </c>
      <c r="AD309" s="71">
        <f t="shared" si="75"/>
        <v>0</v>
      </c>
      <c r="AE309" t="str">
        <f t="shared" si="62"/>
        <v/>
      </c>
    </row>
    <row r="310" spans="1:31" ht="15.75" thickBot="1" x14ac:dyDescent="0.3">
      <c r="A310" s="225">
        <f t="shared" si="71"/>
        <v>306</v>
      </c>
      <c r="B310" s="18"/>
      <c r="C310" s="19"/>
      <c r="D310" s="20"/>
      <c r="E310" s="62">
        <v>0</v>
      </c>
      <c r="F310" s="255">
        <v>0.255</v>
      </c>
      <c r="G310" s="8">
        <f t="shared" si="64"/>
        <v>0</v>
      </c>
      <c r="H310" s="8">
        <f t="shared" si="65"/>
        <v>0</v>
      </c>
      <c r="I310" s="8">
        <f t="shared" si="66"/>
        <v>0</v>
      </c>
      <c r="J310" s="8">
        <f t="shared" si="59"/>
        <v>0</v>
      </c>
      <c r="K310" s="8">
        <f t="shared" si="60"/>
        <v>0</v>
      </c>
      <c r="L310" s="8">
        <f t="shared" si="61"/>
        <v>0</v>
      </c>
      <c r="M310" s="14">
        <f t="shared" si="72"/>
        <v>0</v>
      </c>
      <c r="N310" s="46"/>
      <c r="O310" s="228" t="str">
        <f>IF(AND(E310&gt;0,N310&gt;0),IF(E310&gt;0,VLOOKUP(N310,Tilinumerot!$D$3:$F$54,3,FALSE),"Ei tilinroa"),"-")</f>
        <v>-</v>
      </c>
      <c r="P310" s="62"/>
      <c r="Q310" s="62"/>
      <c r="R310" s="62"/>
      <c r="S310" s="62"/>
      <c r="T310" s="62"/>
      <c r="U310" s="62"/>
      <c r="V310" s="62"/>
      <c r="W310" s="62"/>
      <c r="X310" s="62"/>
      <c r="Y310" s="62"/>
      <c r="Z310" s="64"/>
      <c r="AA310" s="64"/>
      <c r="AB310" s="15">
        <f t="shared" si="73"/>
        <v>0</v>
      </c>
      <c r="AC310" s="71">
        <f t="shared" si="74"/>
        <v>0</v>
      </c>
      <c r="AD310" s="71">
        <f t="shared" si="75"/>
        <v>0</v>
      </c>
      <c r="AE310" t="str">
        <f t="shared" si="62"/>
        <v/>
      </c>
    </row>
    <row r="311" spans="1:31" ht="15.75" thickBot="1" x14ac:dyDescent="0.3">
      <c r="A311" s="225">
        <f t="shared" si="71"/>
        <v>307</v>
      </c>
      <c r="B311" s="18"/>
      <c r="C311" s="19"/>
      <c r="D311" s="20"/>
      <c r="E311" s="62">
        <v>0</v>
      </c>
      <c r="F311" s="255">
        <v>0.255</v>
      </c>
      <c r="G311" s="8">
        <f t="shared" si="64"/>
        <v>0</v>
      </c>
      <c r="H311" s="8">
        <f t="shared" si="65"/>
        <v>0</v>
      </c>
      <c r="I311" s="8">
        <f t="shared" si="66"/>
        <v>0</v>
      </c>
      <c r="J311" s="8">
        <f t="shared" si="59"/>
        <v>0</v>
      </c>
      <c r="K311" s="8">
        <f t="shared" si="60"/>
        <v>0</v>
      </c>
      <c r="L311" s="8">
        <f t="shared" si="61"/>
        <v>0</v>
      </c>
      <c r="M311" s="14">
        <f t="shared" si="72"/>
        <v>0</v>
      </c>
      <c r="N311" s="46"/>
      <c r="O311" s="228" t="str">
        <f>IF(AND(E311&gt;0,N311&gt;0),IF(E311&gt;0,VLOOKUP(N311,Tilinumerot!$D$3:$F$54,3,FALSE),"Ei tilinroa"),"-")</f>
        <v>-</v>
      </c>
      <c r="P311" s="62"/>
      <c r="Q311" s="62"/>
      <c r="R311" s="62"/>
      <c r="S311" s="62"/>
      <c r="T311" s="62"/>
      <c r="U311" s="62"/>
      <c r="V311" s="62"/>
      <c r="W311" s="62"/>
      <c r="X311" s="62"/>
      <c r="Y311" s="62"/>
      <c r="Z311" s="64"/>
      <c r="AA311" s="64"/>
      <c r="AB311" s="15">
        <f t="shared" si="73"/>
        <v>0</v>
      </c>
      <c r="AC311" s="71">
        <f t="shared" si="74"/>
        <v>0</v>
      </c>
      <c r="AD311" s="71">
        <f t="shared" si="75"/>
        <v>0</v>
      </c>
      <c r="AE311" t="str">
        <f t="shared" si="62"/>
        <v/>
      </c>
    </row>
    <row r="312" spans="1:31" ht="15.75" thickBot="1" x14ac:dyDescent="0.3">
      <c r="A312" s="225">
        <f t="shared" si="71"/>
        <v>308</v>
      </c>
      <c r="B312" s="18"/>
      <c r="C312" s="19"/>
      <c r="D312" s="20"/>
      <c r="E312" s="62">
        <v>0</v>
      </c>
      <c r="F312" s="255">
        <v>0.255</v>
      </c>
      <c r="G312" s="8">
        <f t="shared" si="64"/>
        <v>0</v>
      </c>
      <c r="H312" s="8">
        <f t="shared" si="65"/>
        <v>0</v>
      </c>
      <c r="I312" s="8">
        <f t="shared" si="66"/>
        <v>0</v>
      </c>
      <c r="J312" s="8">
        <f t="shared" si="59"/>
        <v>0</v>
      </c>
      <c r="K312" s="8">
        <f t="shared" si="60"/>
        <v>0</v>
      </c>
      <c r="L312" s="8">
        <f t="shared" si="61"/>
        <v>0</v>
      </c>
      <c r="M312" s="14">
        <f t="shared" si="72"/>
        <v>0</v>
      </c>
      <c r="N312" s="46"/>
      <c r="O312" s="228" t="str">
        <f>IF(AND(E312&gt;0,N312&gt;0),IF(E312&gt;0,VLOOKUP(N312,Tilinumerot!$D$3:$F$54,3,FALSE),"Ei tilinroa"),"-")</f>
        <v>-</v>
      </c>
      <c r="P312" s="62"/>
      <c r="Q312" s="62"/>
      <c r="R312" s="62"/>
      <c r="S312" s="62"/>
      <c r="T312" s="62"/>
      <c r="U312" s="62"/>
      <c r="V312" s="62"/>
      <c r="W312" s="62"/>
      <c r="X312" s="62"/>
      <c r="Y312" s="62"/>
      <c r="Z312" s="64"/>
      <c r="AA312" s="64"/>
      <c r="AB312" s="15">
        <f t="shared" si="73"/>
        <v>0</v>
      </c>
      <c r="AC312" s="71">
        <f t="shared" si="74"/>
        <v>0</v>
      </c>
      <c r="AD312" s="71">
        <f t="shared" si="75"/>
        <v>0</v>
      </c>
      <c r="AE312" t="str">
        <f t="shared" si="62"/>
        <v/>
      </c>
    </row>
    <row r="313" spans="1:31" ht="15.75" thickBot="1" x14ac:dyDescent="0.3">
      <c r="A313" s="225">
        <f t="shared" si="71"/>
        <v>309</v>
      </c>
      <c r="B313" s="18"/>
      <c r="C313" s="19"/>
      <c r="D313" s="20"/>
      <c r="E313" s="62">
        <v>0</v>
      </c>
      <c r="F313" s="255">
        <v>0.255</v>
      </c>
      <c r="G313" s="8">
        <f t="shared" si="64"/>
        <v>0</v>
      </c>
      <c r="H313" s="8">
        <f t="shared" si="65"/>
        <v>0</v>
      </c>
      <c r="I313" s="8">
        <f t="shared" si="66"/>
        <v>0</v>
      </c>
      <c r="J313" s="8">
        <f t="shared" si="59"/>
        <v>0</v>
      </c>
      <c r="K313" s="8">
        <f t="shared" si="60"/>
        <v>0</v>
      </c>
      <c r="L313" s="8">
        <f t="shared" si="61"/>
        <v>0</v>
      </c>
      <c r="M313" s="14">
        <f t="shared" si="72"/>
        <v>0</v>
      </c>
      <c r="N313" s="46"/>
      <c r="O313" s="228" t="str">
        <f>IF(AND(E313&gt;0,N313&gt;0),IF(E313&gt;0,VLOOKUP(N313,Tilinumerot!$D$3:$F$54,3,FALSE),"Ei tilinroa"),"-")</f>
        <v>-</v>
      </c>
      <c r="P313" s="62"/>
      <c r="Q313" s="62"/>
      <c r="R313" s="62"/>
      <c r="S313" s="62"/>
      <c r="T313" s="62"/>
      <c r="U313" s="62"/>
      <c r="V313" s="62"/>
      <c r="W313" s="62"/>
      <c r="X313" s="62"/>
      <c r="Y313" s="62"/>
      <c r="Z313" s="64"/>
      <c r="AA313" s="64"/>
      <c r="AB313" s="15">
        <f t="shared" si="73"/>
        <v>0</v>
      </c>
      <c r="AC313" s="71">
        <f t="shared" si="74"/>
        <v>0</v>
      </c>
      <c r="AD313" s="71">
        <f t="shared" si="75"/>
        <v>0</v>
      </c>
      <c r="AE313" t="str">
        <f t="shared" si="62"/>
        <v/>
      </c>
    </row>
    <row r="314" spans="1:31" ht="15.75" thickBot="1" x14ac:dyDescent="0.3">
      <c r="A314" s="225">
        <f t="shared" si="71"/>
        <v>310</v>
      </c>
      <c r="B314" s="18"/>
      <c r="C314" s="19"/>
      <c r="D314" s="20"/>
      <c r="E314" s="62">
        <v>0</v>
      </c>
      <c r="F314" s="255">
        <v>0.255</v>
      </c>
      <c r="G314" s="8">
        <f t="shared" si="64"/>
        <v>0</v>
      </c>
      <c r="H314" s="8">
        <f t="shared" si="65"/>
        <v>0</v>
      </c>
      <c r="I314" s="8">
        <f t="shared" si="66"/>
        <v>0</v>
      </c>
      <c r="J314" s="8">
        <f t="shared" si="59"/>
        <v>0</v>
      </c>
      <c r="K314" s="8">
        <f t="shared" si="60"/>
        <v>0</v>
      </c>
      <c r="L314" s="8">
        <f t="shared" si="61"/>
        <v>0</v>
      </c>
      <c r="M314" s="14">
        <f t="shared" si="72"/>
        <v>0</v>
      </c>
      <c r="N314" s="46"/>
      <c r="O314" s="228" t="str">
        <f>IF(AND(E314&gt;0,N314&gt;0),IF(E314&gt;0,VLOOKUP(N314,Tilinumerot!$D$3:$F$54,3,FALSE),"Ei tilinroa"),"-")</f>
        <v>-</v>
      </c>
      <c r="P314" s="62"/>
      <c r="Q314" s="62"/>
      <c r="R314" s="62"/>
      <c r="S314" s="62"/>
      <c r="T314" s="62"/>
      <c r="U314" s="62"/>
      <c r="V314" s="62"/>
      <c r="W314" s="62"/>
      <c r="X314" s="62"/>
      <c r="Y314" s="62"/>
      <c r="Z314" s="64"/>
      <c r="AA314" s="64"/>
      <c r="AB314" s="15">
        <f t="shared" si="73"/>
        <v>0</v>
      </c>
      <c r="AC314" s="71">
        <f t="shared" si="74"/>
        <v>0</v>
      </c>
      <c r="AD314" s="71">
        <f t="shared" si="75"/>
        <v>0</v>
      </c>
      <c r="AE314" t="str">
        <f t="shared" si="62"/>
        <v/>
      </c>
    </row>
    <row r="315" spans="1:31" ht="15.75" thickBot="1" x14ac:dyDescent="0.3">
      <c r="A315" s="225">
        <f t="shared" si="71"/>
        <v>311</v>
      </c>
      <c r="B315" s="18"/>
      <c r="C315" s="19"/>
      <c r="D315" s="20"/>
      <c r="E315" s="62">
        <v>0</v>
      </c>
      <c r="F315" s="255">
        <v>0.255</v>
      </c>
      <c r="G315" s="8">
        <f t="shared" si="64"/>
        <v>0</v>
      </c>
      <c r="H315" s="8">
        <f t="shared" si="65"/>
        <v>0</v>
      </c>
      <c r="I315" s="8">
        <f t="shared" si="66"/>
        <v>0</v>
      </c>
      <c r="J315" s="8">
        <f t="shared" si="59"/>
        <v>0</v>
      </c>
      <c r="K315" s="8">
        <f t="shared" si="60"/>
        <v>0</v>
      </c>
      <c r="L315" s="8">
        <f t="shared" si="61"/>
        <v>0</v>
      </c>
      <c r="M315" s="14">
        <f t="shared" si="72"/>
        <v>0</v>
      </c>
      <c r="N315" s="46"/>
      <c r="O315" s="228" t="str">
        <f>IF(AND(E315&gt;0,N315&gt;0),IF(E315&gt;0,VLOOKUP(N315,Tilinumerot!$D$3:$F$54,3,FALSE),"Ei tilinroa"),"-")</f>
        <v>-</v>
      </c>
      <c r="P315" s="62"/>
      <c r="Q315" s="62"/>
      <c r="R315" s="62"/>
      <c r="S315" s="62"/>
      <c r="T315" s="62"/>
      <c r="U315" s="62"/>
      <c r="V315" s="62"/>
      <c r="W315" s="62"/>
      <c r="X315" s="62"/>
      <c r="Y315" s="62"/>
      <c r="Z315" s="64"/>
      <c r="AA315" s="64"/>
      <c r="AB315" s="15">
        <f t="shared" si="73"/>
        <v>0</v>
      </c>
      <c r="AC315" s="71">
        <f t="shared" si="74"/>
        <v>0</v>
      </c>
      <c r="AD315" s="71">
        <f t="shared" si="75"/>
        <v>0</v>
      </c>
      <c r="AE315" t="str">
        <f t="shared" si="62"/>
        <v/>
      </c>
    </row>
    <row r="316" spans="1:31" ht="15.75" thickBot="1" x14ac:dyDescent="0.3">
      <c r="A316" s="225">
        <f t="shared" si="71"/>
        <v>312</v>
      </c>
      <c r="B316" s="18"/>
      <c r="C316" s="19"/>
      <c r="D316" s="20"/>
      <c r="E316" s="62">
        <v>0</v>
      </c>
      <c r="F316" s="255">
        <v>0.255</v>
      </c>
      <c r="G316" s="8">
        <f t="shared" si="64"/>
        <v>0</v>
      </c>
      <c r="H316" s="8">
        <f t="shared" si="65"/>
        <v>0</v>
      </c>
      <c r="I316" s="8">
        <f t="shared" si="66"/>
        <v>0</v>
      </c>
      <c r="J316" s="8">
        <f t="shared" si="59"/>
        <v>0</v>
      </c>
      <c r="K316" s="8">
        <f t="shared" si="60"/>
        <v>0</v>
      </c>
      <c r="L316" s="8">
        <f t="shared" si="61"/>
        <v>0</v>
      </c>
      <c r="M316" s="14">
        <f t="shared" si="72"/>
        <v>0</v>
      </c>
      <c r="N316" s="46"/>
      <c r="O316" s="228" t="str">
        <f>IF(AND(E316&gt;0,N316&gt;0),IF(E316&gt;0,VLOOKUP(N316,Tilinumerot!$D$3:$F$54,3,FALSE),"Ei tilinroa"),"-")</f>
        <v>-</v>
      </c>
      <c r="P316" s="62"/>
      <c r="Q316" s="62"/>
      <c r="R316" s="62"/>
      <c r="S316" s="62"/>
      <c r="T316" s="62"/>
      <c r="U316" s="62"/>
      <c r="V316" s="62"/>
      <c r="W316" s="62"/>
      <c r="X316" s="62"/>
      <c r="Y316" s="62"/>
      <c r="Z316" s="64"/>
      <c r="AA316" s="64"/>
      <c r="AB316" s="15">
        <f t="shared" si="73"/>
        <v>0</v>
      </c>
      <c r="AC316" s="71">
        <f t="shared" si="74"/>
        <v>0</v>
      </c>
      <c r="AD316" s="71">
        <f t="shared" si="75"/>
        <v>0</v>
      </c>
      <c r="AE316" t="str">
        <f t="shared" si="62"/>
        <v/>
      </c>
    </row>
    <row r="317" spans="1:31" ht="15.75" thickBot="1" x14ac:dyDescent="0.3">
      <c r="A317" s="225">
        <f t="shared" si="71"/>
        <v>313</v>
      </c>
      <c r="B317" s="18"/>
      <c r="C317" s="19"/>
      <c r="D317" s="20"/>
      <c r="E317" s="62">
        <v>0</v>
      </c>
      <c r="F317" s="255">
        <v>0.255</v>
      </c>
      <c r="G317" s="8">
        <f t="shared" si="64"/>
        <v>0</v>
      </c>
      <c r="H317" s="8">
        <f t="shared" si="65"/>
        <v>0</v>
      </c>
      <c r="I317" s="8">
        <f t="shared" si="66"/>
        <v>0</v>
      </c>
      <c r="J317" s="8">
        <f t="shared" si="59"/>
        <v>0</v>
      </c>
      <c r="K317" s="8">
        <f t="shared" si="60"/>
        <v>0</v>
      </c>
      <c r="L317" s="8">
        <f t="shared" si="61"/>
        <v>0</v>
      </c>
      <c r="M317" s="14">
        <f t="shared" si="72"/>
        <v>0</v>
      </c>
      <c r="N317" s="46"/>
      <c r="O317" s="228" t="str">
        <f>IF(AND(E317&gt;0,N317&gt;0),IF(E317&gt;0,VLOOKUP(N317,Tilinumerot!$D$3:$F$54,3,FALSE),"Ei tilinroa"),"-")</f>
        <v>-</v>
      </c>
      <c r="P317" s="62"/>
      <c r="Q317" s="62"/>
      <c r="R317" s="62"/>
      <c r="S317" s="62"/>
      <c r="T317" s="62"/>
      <c r="U317" s="62"/>
      <c r="V317" s="62"/>
      <c r="W317" s="62"/>
      <c r="X317" s="62"/>
      <c r="Y317" s="62"/>
      <c r="Z317" s="64"/>
      <c r="AA317" s="64"/>
      <c r="AB317" s="15">
        <f t="shared" si="73"/>
        <v>0</v>
      </c>
      <c r="AC317" s="71">
        <f t="shared" si="74"/>
        <v>0</v>
      </c>
      <c r="AD317" s="71">
        <f t="shared" si="75"/>
        <v>0</v>
      </c>
      <c r="AE317" t="str">
        <f t="shared" si="62"/>
        <v/>
      </c>
    </row>
    <row r="318" spans="1:31" ht="15.75" thickBot="1" x14ac:dyDescent="0.3">
      <c r="A318" s="225">
        <f t="shared" si="71"/>
        <v>314</v>
      </c>
      <c r="B318" s="18"/>
      <c r="C318" s="19"/>
      <c r="D318" s="20"/>
      <c r="E318" s="62">
        <v>0</v>
      </c>
      <c r="F318" s="255">
        <v>0.255</v>
      </c>
      <c r="G318" s="8">
        <f t="shared" si="64"/>
        <v>0</v>
      </c>
      <c r="H318" s="8">
        <f t="shared" si="65"/>
        <v>0</v>
      </c>
      <c r="I318" s="8">
        <f t="shared" si="66"/>
        <v>0</v>
      </c>
      <c r="J318" s="8">
        <f t="shared" si="59"/>
        <v>0</v>
      </c>
      <c r="K318" s="8">
        <f t="shared" si="60"/>
        <v>0</v>
      </c>
      <c r="L318" s="8">
        <f t="shared" si="61"/>
        <v>0</v>
      </c>
      <c r="M318" s="14">
        <f t="shared" si="72"/>
        <v>0</v>
      </c>
      <c r="N318" s="46"/>
      <c r="O318" s="228" t="str">
        <f>IF(AND(E318&gt;0,N318&gt;0),IF(E318&gt;0,VLOOKUP(N318,Tilinumerot!$D$3:$F$54,3,FALSE),"Ei tilinroa"),"-")</f>
        <v>-</v>
      </c>
      <c r="P318" s="62"/>
      <c r="Q318" s="62"/>
      <c r="R318" s="62"/>
      <c r="S318" s="62"/>
      <c r="T318" s="62"/>
      <c r="U318" s="62"/>
      <c r="V318" s="62"/>
      <c r="W318" s="62"/>
      <c r="X318" s="62"/>
      <c r="Y318" s="62"/>
      <c r="Z318" s="64"/>
      <c r="AA318" s="64"/>
      <c r="AB318" s="15">
        <f t="shared" si="73"/>
        <v>0</v>
      </c>
      <c r="AC318" s="71">
        <f t="shared" si="74"/>
        <v>0</v>
      </c>
      <c r="AD318" s="71">
        <f t="shared" si="75"/>
        <v>0</v>
      </c>
      <c r="AE318" t="str">
        <f t="shared" si="62"/>
        <v/>
      </c>
    </row>
    <row r="319" spans="1:31" ht="15.75" thickBot="1" x14ac:dyDescent="0.3">
      <c r="A319" s="225">
        <f t="shared" si="71"/>
        <v>315</v>
      </c>
      <c r="B319" s="18"/>
      <c r="C319" s="19"/>
      <c r="D319" s="20"/>
      <c r="E319" s="62">
        <v>0</v>
      </c>
      <c r="F319" s="255">
        <v>0.255</v>
      </c>
      <c r="G319" s="8">
        <f t="shared" si="64"/>
        <v>0</v>
      </c>
      <c r="H319" s="8">
        <f t="shared" si="65"/>
        <v>0</v>
      </c>
      <c r="I319" s="8">
        <f t="shared" si="66"/>
        <v>0</v>
      </c>
      <c r="J319" s="8">
        <f t="shared" si="59"/>
        <v>0</v>
      </c>
      <c r="K319" s="8">
        <f t="shared" si="60"/>
        <v>0</v>
      </c>
      <c r="L319" s="8">
        <f t="shared" si="61"/>
        <v>0</v>
      </c>
      <c r="M319" s="14">
        <f t="shared" si="72"/>
        <v>0</v>
      </c>
      <c r="N319" s="46"/>
      <c r="O319" s="228" t="str">
        <f>IF(AND(E319&gt;0,N319&gt;0),IF(E319&gt;0,VLOOKUP(N319,Tilinumerot!$D$3:$F$54,3,FALSE),"Ei tilinroa"),"-")</f>
        <v>-</v>
      </c>
      <c r="P319" s="62"/>
      <c r="Q319" s="62"/>
      <c r="R319" s="62"/>
      <c r="S319" s="62"/>
      <c r="T319" s="62"/>
      <c r="U319" s="62"/>
      <c r="V319" s="62"/>
      <c r="W319" s="62"/>
      <c r="X319" s="62"/>
      <c r="Y319" s="62"/>
      <c r="Z319" s="64"/>
      <c r="AA319" s="64"/>
      <c r="AB319" s="15">
        <f t="shared" si="73"/>
        <v>0</v>
      </c>
      <c r="AC319" s="71">
        <f t="shared" si="74"/>
        <v>0</v>
      </c>
      <c r="AD319" s="71">
        <f t="shared" si="75"/>
        <v>0</v>
      </c>
      <c r="AE319" t="str">
        <f t="shared" si="62"/>
        <v/>
      </c>
    </row>
    <row r="320" spans="1:31" ht="15.75" thickBot="1" x14ac:dyDescent="0.3">
      <c r="A320" s="225">
        <f t="shared" si="71"/>
        <v>316</v>
      </c>
      <c r="B320" s="18"/>
      <c r="C320" s="19"/>
      <c r="D320" s="20"/>
      <c r="E320" s="62">
        <v>0</v>
      </c>
      <c r="F320" s="255">
        <v>0.255</v>
      </c>
      <c r="G320" s="8">
        <f t="shared" si="64"/>
        <v>0</v>
      </c>
      <c r="H320" s="8">
        <f t="shared" si="65"/>
        <v>0</v>
      </c>
      <c r="I320" s="8">
        <f t="shared" si="66"/>
        <v>0</v>
      </c>
      <c r="J320" s="8">
        <f t="shared" si="59"/>
        <v>0</v>
      </c>
      <c r="K320" s="8">
        <f t="shared" si="60"/>
        <v>0</v>
      </c>
      <c r="L320" s="8">
        <f t="shared" si="61"/>
        <v>0</v>
      </c>
      <c r="M320" s="14">
        <f t="shared" si="72"/>
        <v>0</v>
      </c>
      <c r="N320" s="46"/>
      <c r="O320" s="228" t="str">
        <f>IF(AND(E320&gt;0,N320&gt;0),IF(E320&gt;0,VLOOKUP(N320,Tilinumerot!$D$3:$F$54,3,FALSE),"Ei tilinroa"),"-")</f>
        <v>-</v>
      </c>
      <c r="P320" s="62"/>
      <c r="Q320" s="62"/>
      <c r="R320" s="62"/>
      <c r="S320" s="62"/>
      <c r="T320" s="62"/>
      <c r="U320" s="62"/>
      <c r="V320" s="62"/>
      <c r="W320" s="62"/>
      <c r="X320" s="62"/>
      <c r="Y320" s="62"/>
      <c r="Z320" s="64"/>
      <c r="AA320" s="64"/>
      <c r="AB320" s="15">
        <f t="shared" si="73"/>
        <v>0</v>
      </c>
      <c r="AC320" s="71">
        <f t="shared" si="74"/>
        <v>0</v>
      </c>
      <c r="AD320" s="71">
        <f t="shared" si="75"/>
        <v>0</v>
      </c>
      <c r="AE320" t="str">
        <f t="shared" si="62"/>
        <v/>
      </c>
    </row>
    <row r="321" spans="1:31" ht="15.75" thickBot="1" x14ac:dyDescent="0.3">
      <c r="A321" s="225">
        <f t="shared" si="71"/>
        <v>317</v>
      </c>
      <c r="B321" s="18"/>
      <c r="C321" s="19"/>
      <c r="D321" s="20"/>
      <c r="E321" s="62">
        <v>0</v>
      </c>
      <c r="F321" s="255">
        <v>0.255</v>
      </c>
      <c r="G321" s="8">
        <f t="shared" si="64"/>
        <v>0</v>
      </c>
      <c r="H321" s="8">
        <f t="shared" si="65"/>
        <v>0</v>
      </c>
      <c r="I321" s="8">
        <f t="shared" si="66"/>
        <v>0</v>
      </c>
      <c r="J321" s="8">
        <f t="shared" si="59"/>
        <v>0</v>
      </c>
      <c r="K321" s="8">
        <f t="shared" si="60"/>
        <v>0</v>
      </c>
      <c r="L321" s="8">
        <f t="shared" si="61"/>
        <v>0</v>
      </c>
      <c r="M321" s="14">
        <f t="shared" si="72"/>
        <v>0</v>
      </c>
      <c r="N321" s="46"/>
      <c r="O321" s="228" t="str">
        <f>IF(AND(E321&gt;0,N321&gt;0),IF(E321&gt;0,VLOOKUP(N321,Tilinumerot!$D$3:$F$54,3,FALSE),"Ei tilinroa"),"-")</f>
        <v>-</v>
      </c>
      <c r="P321" s="62"/>
      <c r="Q321" s="62"/>
      <c r="R321" s="62"/>
      <c r="S321" s="62"/>
      <c r="T321" s="62"/>
      <c r="U321" s="62"/>
      <c r="V321" s="62"/>
      <c r="W321" s="62"/>
      <c r="X321" s="62"/>
      <c r="Y321" s="62"/>
      <c r="Z321" s="64"/>
      <c r="AA321" s="64"/>
      <c r="AB321" s="15">
        <f t="shared" si="73"/>
        <v>0</v>
      </c>
      <c r="AC321" s="71">
        <f t="shared" si="74"/>
        <v>0</v>
      </c>
      <c r="AD321" s="71">
        <f t="shared" si="75"/>
        <v>0</v>
      </c>
      <c r="AE321" t="str">
        <f t="shared" si="62"/>
        <v/>
      </c>
    </row>
    <row r="322" spans="1:31" ht="15.75" thickBot="1" x14ac:dyDescent="0.3">
      <c r="A322" s="225">
        <f t="shared" si="71"/>
        <v>318</v>
      </c>
      <c r="B322" s="18"/>
      <c r="C322" s="19"/>
      <c r="D322" s="20"/>
      <c r="E322" s="62">
        <v>0</v>
      </c>
      <c r="F322" s="255">
        <v>0.255</v>
      </c>
      <c r="G322" s="8">
        <f t="shared" si="64"/>
        <v>0</v>
      </c>
      <c r="H322" s="8">
        <f t="shared" si="65"/>
        <v>0</v>
      </c>
      <c r="I322" s="8">
        <f t="shared" si="66"/>
        <v>0</v>
      </c>
      <c r="J322" s="8">
        <f t="shared" si="59"/>
        <v>0</v>
      </c>
      <c r="K322" s="8">
        <f t="shared" si="60"/>
        <v>0</v>
      </c>
      <c r="L322" s="8">
        <f t="shared" si="61"/>
        <v>0</v>
      </c>
      <c r="M322" s="14">
        <f t="shared" si="72"/>
        <v>0</v>
      </c>
      <c r="N322" s="46"/>
      <c r="O322" s="228" t="str">
        <f>IF(AND(E322&gt;0,N322&gt;0),IF(E322&gt;0,VLOOKUP(N322,Tilinumerot!$D$3:$F$54,3,FALSE),"Ei tilinroa"),"-")</f>
        <v>-</v>
      </c>
      <c r="P322" s="62"/>
      <c r="Q322" s="62"/>
      <c r="R322" s="62"/>
      <c r="S322" s="62"/>
      <c r="T322" s="62"/>
      <c r="U322" s="62"/>
      <c r="V322" s="62"/>
      <c r="W322" s="62"/>
      <c r="X322" s="62"/>
      <c r="Y322" s="62"/>
      <c r="Z322" s="64"/>
      <c r="AA322" s="64"/>
      <c r="AB322" s="15">
        <f t="shared" si="73"/>
        <v>0</v>
      </c>
      <c r="AC322" s="71">
        <f t="shared" si="74"/>
        <v>0</v>
      </c>
      <c r="AD322" s="71">
        <f t="shared" si="75"/>
        <v>0</v>
      </c>
      <c r="AE322" t="str">
        <f t="shared" si="62"/>
        <v/>
      </c>
    </row>
    <row r="323" spans="1:31" ht="15.75" thickBot="1" x14ac:dyDescent="0.3">
      <c r="A323" s="225">
        <f t="shared" si="71"/>
        <v>319</v>
      </c>
      <c r="B323" s="18"/>
      <c r="C323" s="19"/>
      <c r="D323" s="20"/>
      <c r="E323" s="62">
        <v>0</v>
      </c>
      <c r="F323" s="255">
        <v>0.255</v>
      </c>
      <c r="G323" s="8">
        <f t="shared" si="64"/>
        <v>0</v>
      </c>
      <c r="H323" s="8">
        <f t="shared" si="65"/>
        <v>0</v>
      </c>
      <c r="I323" s="8">
        <f t="shared" si="66"/>
        <v>0</v>
      </c>
      <c r="J323" s="8">
        <f t="shared" si="59"/>
        <v>0</v>
      </c>
      <c r="K323" s="8">
        <f t="shared" si="60"/>
        <v>0</v>
      </c>
      <c r="L323" s="8">
        <f t="shared" si="61"/>
        <v>0</v>
      </c>
      <c r="M323" s="14">
        <f t="shared" si="72"/>
        <v>0</v>
      </c>
      <c r="N323" s="46"/>
      <c r="O323" s="228" t="str">
        <f>IF(AND(E323&gt;0,N323&gt;0),IF(E323&gt;0,VLOOKUP(N323,Tilinumerot!$D$3:$F$54,3,FALSE),"Ei tilinroa"),"-")</f>
        <v>-</v>
      </c>
      <c r="P323" s="62"/>
      <c r="Q323" s="62"/>
      <c r="R323" s="62"/>
      <c r="S323" s="62"/>
      <c r="T323" s="62"/>
      <c r="U323" s="62"/>
      <c r="V323" s="62"/>
      <c r="W323" s="62"/>
      <c r="X323" s="62"/>
      <c r="Y323" s="62"/>
      <c r="Z323" s="64"/>
      <c r="AA323" s="64"/>
      <c r="AB323" s="15">
        <f t="shared" si="73"/>
        <v>0</v>
      </c>
      <c r="AC323" s="71">
        <f t="shared" si="74"/>
        <v>0</v>
      </c>
      <c r="AD323" s="71">
        <f t="shared" si="75"/>
        <v>0</v>
      </c>
      <c r="AE323" t="str">
        <f t="shared" si="62"/>
        <v/>
      </c>
    </row>
    <row r="324" spans="1:31" ht="15.75" thickBot="1" x14ac:dyDescent="0.3">
      <c r="A324" s="225">
        <f t="shared" si="71"/>
        <v>320</v>
      </c>
      <c r="B324" s="18"/>
      <c r="C324" s="19"/>
      <c r="D324" s="20"/>
      <c r="E324" s="62">
        <v>0</v>
      </c>
      <c r="F324" s="255">
        <v>0.255</v>
      </c>
      <c r="G324" s="8">
        <f t="shared" si="64"/>
        <v>0</v>
      </c>
      <c r="H324" s="8">
        <f t="shared" si="65"/>
        <v>0</v>
      </c>
      <c r="I324" s="8">
        <f t="shared" si="66"/>
        <v>0</v>
      </c>
      <c r="J324" s="8">
        <f t="shared" si="59"/>
        <v>0</v>
      </c>
      <c r="K324" s="8">
        <f t="shared" si="60"/>
        <v>0</v>
      </c>
      <c r="L324" s="8">
        <f t="shared" si="61"/>
        <v>0</v>
      </c>
      <c r="M324" s="14">
        <f t="shared" si="72"/>
        <v>0</v>
      </c>
      <c r="N324" s="46"/>
      <c r="O324" s="228" t="str">
        <f>IF(AND(E324&gt;0,N324&gt;0),IF(E324&gt;0,VLOOKUP(N324,Tilinumerot!$D$3:$F$54,3,FALSE),"Ei tilinroa"),"-")</f>
        <v>-</v>
      </c>
      <c r="P324" s="62"/>
      <c r="Q324" s="62"/>
      <c r="R324" s="62"/>
      <c r="S324" s="62"/>
      <c r="T324" s="62"/>
      <c r="U324" s="62"/>
      <c r="V324" s="62"/>
      <c r="W324" s="62"/>
      <c r="X324" s="62"/>
      <c r="Y324" s="62"/>
      <c r="Z324" s="64"/>
      <c r="AA324" s="64"/>
      <c r="AB324" s="15">
        <f t="shared" si="73"/>
        <v>0</v>
      </c>
      <c r="AC324" s="71">
        <f t="shared" si="74"/>
        <v>0</v>
      </c>
      <c r="AD324" s="71">
        <f t="shared" si="75"/>
        <v>0</v>
      </c>
      <c r="AE324" t="str">
        <f t="shared" si="62"/>
        <v/>
      </c>
    </row>
    <row r="325" spans="1:31" ht="15.75" thickBot="1" x14ac:dyDescent="0.3">
      <c r="A325" s="225">
        <f t="shared" si="71"/>
        <v>321</v>
      </c>
      <c r="B325" s="18"/>
      <c r="C325" s="19"/>
      <c r="D325" s="20"/>
      <c r="E325" s="62">
        <v>0</v>
      </c>
      <c r="F325" s="255">
        <v>0.255</v>
      </c>
      <c r="G325" s="8">
        <f t="shared" si="64"/>
        <v>0</v>
      </c>
      <c r="H325" s="8">
        <f t="shared" si="65"/>
        <v>0</v>
      </c>
      <c r="I325" s="8">
        <f t="shared" si="66"/>
        <v>0</v>
      </c>
      <c r="J325" s="8">
        <f t="shared" si="59"/>
        <v>0</v>
      </c>
      <c r="K325" s="8">
        <f t="shared" si="60"/>
        <v>0</v>
      </c>
      <c r="L325" s="8">
        <f t="shared" si="61"/>
        <v>0</v>
      </c>
      <c r="M325" s="14">
        <f t="shared" si="72"/>
        <v>0</v>
      </c>
      <c r="N325" s="46"/>
      <c r="O325" s="228" t="str">
        <f>IF(AND(E325&gt;0,N325&gt;0),IF(E325&gt;0,VLOOKUP(N325,Tilinumerot!$D$3:$F$54,3,FALSE),"Ei tilinroa"),"-")</f>
        <v>-</v>
      </c>
      <c r="P325" s="62"/>
      <c r="Q325" s="62"/>
      <c r="R325" s="62"/>
      <c r="S325" s="62"/>
      <c r="T325" s="62"/>
      <c r="U325" s="62"/>
      <c r="V325" s="62"/>
      <c r="W325" s="62"/>
      <c r="X325" s="62"/>
      <c r="Y325" s="62"/>
      <c r="Z325" s="64"/>
      <c r="AA325" s="64"/>
      <c r="AB325" s="15">
        <f t="shared" si="73"/>
        <v>0</v>
      </c>
      <c r="AC325" s="71">
        <f t="shared" si="74"/>
        <v>0</v>
      </c>
      <c r="AD325" s="71">
        <f t="shared" si="75"/>
        <v>0</v>
      </c>
      <c r="AE325" t="str">
        <f t="shared" ref="AE325:AE384" si="76">IF(M325&gt;0.1,"Kirjaus kesken",IF(SUM(P325:AA325,G325:M325)&gt;E325,"Kirjauksessa näppäilyvirhe, yhteisumma ei täsmää",IF(M325&gt;0.1,"Kirjaus kesken","")))</f>
        <v/>
      </c>
    </row>
    <row r="326" spans="1:31" ht="15.75" thickBot="1" x14ac:dyDescent="0.3">
      <c r="A326" s="225">
        <f t="shared" si="71"/>
        <v>322</v>
      </c>
      <c r="B326" s="18"/>
      <c r="C326" s="19"/>
      <c r="D326" s="20"/>
      <c r="E326" s="62">
        <v>0</v>
      </c>
      <c r="F326" s="255">
        <v>0.255</v>
      </c>
      <c r="G326" s="8">
        <f t="shared" si="64"/>
        <v>0</v>
      </c>
      <c r="H326" s="8">
        <f t="shared" si="65"/>
        <v>0</v>
      </c>
      <c r="I326" s="8">
        <f t="shared" si="66"/>
        <v>0</v>
      </c>
      <c r="J326" s="8">
        <f t="shared" si="59"/>
        <v>0</v>
      </c>
      <c r="K326" s="8">
        <f t="shared" si="60"/>
        <v>0</v>
      </c>
      <c r="L326" s="8">
        <f t="shared" si="61"/>
        <v>0</v>
      </c>
      <c r="M326" s="14">
        <f t="shared" si="72"/>
        <v>0</v>
      </c>
      <c r="N326" s="46"/>
      <c r="O326" s="228" t="str">
        <f>IF(AND(E326&gt;0,N326&gt;0),IF(E326&gt;0,VLOOKUP(N326,Tilinumerot!$D$3:$F$54,3,FALSE),"Ei tilinroa"),"-")</f>
        <v>-</v>
      </c>
      <c r="P326" s="62"/>
      <c r="Q326" s="62"/>
      <c r="R326" s="62"/>
      <c r="S326" s="62"/>
      <c r="T326" s="62"/>
      <c r="U326" s="62"/>
      <c r="V326" s="62"/>
      <c r="W326" s="62"/>
      <c r="X326" s="62"/>
      <c r="Y326" s="62"/>
      <c r="Z326" s="64"/>
      <c r="AA326" s="64"/>
      <c r="AB326" s="15">
        <f t="shared" si="73"/>
        <v>0</v>
      </c>
      <c r="AC326" s="71">
        <f t="shared" si="74"/>
        <v>0</v>
      </c>
      <c r="AD326" s="71">
        <f t="shared" si="75"/>
        <v>0</v>
      </c>
      <c r="AE326" t="str">
        <f t="shared" si="76"/>
        <v/>
      </c>
    </row>
    <row r="327" spans="1:31" ht="15.75" thickBot="1" x14ac:dyDescent="0.3">
      <c r="A327" s="225">
        <f t="shared" si="71"/>
        <v>323</v>
      </c>
      <c r="B327" s="18"/>
      <c r="C327" s="19"/>
      <c r="D327" s="20"/>
      <c r="E327" s="62">
        <v>0</v>
      </c>
      <c r="F327" s="255">
        <v>0.255</v>
      </c>
      <c r="G327" s="8">
        <f t="shared" si="64"/>
        <v>0</v>
      </c>
      <c r="H327" s="8">
        <f t="shared" si="65"/>
        <v>0</v>
      </c>
      <c r="I327" s="8">
        <f t="shared" si="66"/>
        <v>0</v>
      </c>
      <c r="J327" s="8">
        <f t="shared" si="59"/>
        <v>0</v>
      </c>
      <c r="K327" s="8">
        <f t="shared" si="60"/>
        <v>0</v>
      </c>
      <c r="L327" s="8">
        <f t="shared" si="61"/>
        <v>0</v>
      </c>
      <c r="M327" s="14">
        <f t="shared" si="72"/>
        <v>0</v>
      </c>
      <c r="N327" s="46"/>
      <c r="O327" s="228" t="str">
        <f>IF(AND(E327&gt;0,N327&gt;0),IF(E327&gt;0,VLOOKUP(N327,Tilinumerot!$D$3:$F$54,3,FALSE),"Ei tilinroa"),"-")</f>
        <v>-</v>
      </c>
      <c r="P327" s="62"/>
      <c r="Q327" s="62"/>
      <c r="R327" s="62"/>
      <c r="S327" s="62"/>
      <c r="T327" s="62"/>
      <c r="U327" s="62"/>
      <c r="V327" s="62"/>
      <c r="W327" s="62"/>
      <c r="X327" s="62"/>
      <c r="Y327" s="62"/>
      <c r="Z327" s="64"/>
      <c r="AA327" s="64"/>
      <c r="AB327" s="15">
        <f t="shared" si="73"/>
        <v>0</v>
      </c>
      <c r="AC327" s="71">
        <f t="shared" si="74"/>
        <v>0</v>
      </c>
      <c r="AD327" s="71">
        <f t="shared" si="75"/>
        <v>0</v>
      </c>
      <c r="AE327" t="str">
        <f t="shared" si="76"/>
        <v/>
      </c>
    </row>
    <row r="328" spans="1:31" ht="15.75" thickBot="1" x14ac:dyDescent="0.3">
      <c r="A328" s="225">
        <f t="shared" si="71"/>
        <v>324</v>
      </c>
      <c r="B328" s="18"/>
      <c r="C328" s="19"/>
      <c r="D328" s="20"/>
      <c r="E328" s="62">
        <v>0</v>
      </c>
      <c r="F328" s="255">
        <v>0.255</v>
      </c>
      <c r="G328" s="8">
        <f t="shared" si="64"/>
        <v>0</v>
      </c>
      <c r="H328" s="8">
        <f t="shared" si="65"/>
        <v>0</v>
      </c>
      <c r="I328" s="8">
        <f t="shared" si="66"/>
        <v>0</v>
      </c>
      <c r="J328" s="8">
        <f t="shared" si="59"/>
        <v>0</v>
      </c>
      <c r="K328" s="8">
        <f t="shared" si="60"/>
        <v>0</v>
      </c>
      <c r="L328" s="8">
        <f t="shared" si="61"/>
        <v>0</v>
      </c>
      <c r="M328" s="14">
        <f t="shared" si="72"/>
        <v>0</v>
      </c>
      <c r="N328" s="46"/>
      <c r="O328" s="228" t="str">
        <f>IF(AND(E328&gt;0,N328&gt;0),IF(E328&gt;0,VLOOKUP(N328,Tilinumerot!$D$3:$F$54,3,FALSE),"Ei tilinroa"),"-")</f>
        <v>-</v>
      </c>
      <c r="P328" s="62"/>
      <c r="Q328" s="62"/>
      <c r="R328" s="62"/>
      <c r="S328" s="62"/>
      <c r="T328" s="62"/>
      <c r="U328" s="62"/>
      <c r="V328" s="62"/>
      <c r="W328" s="62"/>
      <c r="X328" s="62"/>
      <c r="Y328" s="62"/>
      <c r="Z328" s="64"/>
      <c r="AA328" s="64"/>
      <c r="AB328" s="15">
        <f t="shared" si="73"/>
        <v>0</v>
      </c>
      <c r="AC328" s="71">
        <f t="shared" si="74"/>
        <v>0</v>
      </c>
      <c r="AD328" s="71">
        <f t="shared" si="75"/>
        <v>0</v>
      </c>
      <c r="AE328" t="str">
        <f t="shared" si="76"/>
        <v/>
      </c>
    </row>
    <row r="329" spans="1:31" ht="15.75" thickBot="1" x14ac:dyDescent="0.3">
      <c r="A329" s="225">
        <f t="shared" si="71"/>
        <v>325</v>
      </c>
      <c r="B329" s="18"/>
      <c r="C329" s="19"/>
      <c r="D329" s="20"/>
      <c r="E329" s="62">
        <v>0</v>
      </c>
      <c r="F329" s="255">
        <v>0.255</v>
      </c>
      <c r="G329" s="8">
        <f t="shared" si="64"/>
        <v>0</v>
      </c>
      <c r="H329" s="8">
        <f t="shared" si="65"/>
        <v>0</v>
      </c>
      <c r="I329" s="8">
        <f t="shared" si="66"/>
        <v>0</v>
      </c>
      <c r="J329" s="8">
        <f t="shared" si="59"/>
        <v>0</v>
      </c>
      <c r="K329" s="8">
        <f t="shared" si="60"/>
        <v>0</v>
      </c>
      <c r="L329" s="8">
        <f t="shared" si="61"/>
        <v>0</v>
      </c>
      <c r="M329" s="14">
        <f t="shared" si="72"/>
        <v>0</v>
      </c>
      <c r="N329" s="46"/>
      <c r="O329" s="228" t="str">
        <f>IF(AND(E329&gt;0,N329&gt;0),IF(E329&gt;0,VLOOKUP(N329,Tilinumerot!$D$3:$F$54,3,FALSE),"Ei tilinroa"),"-")</f>
        <v>-</v>
      </c>
      <c r="P329" s="62"/>
      <c r="Q329" s="62"/>
      <c r="R329" s="62"/>
      <c r="S329" s="62"/>
      <c r="T329" s="62"/>
      <c r="U329" s="62"/>
      <c r="V329" s="62"/>
      <c r="W329" s="62"/>
      <c r="X329" s="62"/>
      <c r="Y329" s="62"/>
      <c r="Z329" s="64"/>
      <c r="AA329" s="64"/>
      <c r="AB329" s="15">
        <f t="shared" si="73"/>
        <v>0</v>
      </c>
      <c r="AC329" s="71">
        <f t="shared" si="74"/>
        <v>0</v>
      </c>
      <c r="AD329" s="71">
        <f t="shared" si="75"/>
        <v>0</v>
      </c>
      <c r="AE329" t="str">
        <f t="shared" si="76"/>
        <v/>
      </c>
    </row>
    <row r="330" spans="1:31" ht="15.75" thickBot="1" x14ac:dyDescent="0.3">
      <c r="A330" s="225">
        <f t="shared" si="71"/>
        <v>326</v>
      </c>
      <c r="B330" s="18"/>
      <c r="C330" s="19"/>
      <c r="D330" s="20"/>
      <c r="E330" s="62">
        <v>0</v>
      </c>
      <c r="F330" s="255">
        <v>0.255</v>
      </c>
      <c r="G330" s="8">
        <f t="shared" si="64"/>
        <v>0</v>
      </c>
      <c r="H330" s="8">
        <f t="shared" si="65"/>
        <v>0</v>
      </c>
      <c r="I330" s="8">
        <f t="shared" si="66"/>
        <v>0</v>
      </c>
      <c r="J330" s="8">
        <f t="shared" si="59"/>
        <v>0</v>
      </c>
      <c r="K330" s="8">
        <f t="shared" si="60"/>
        <v>0</v>
      </c>
      <c r="L330" s="8">
        <f t="shared" si="61"/>
        <v>0</v>
      </c>
      <c r="M330" s="14">
        <f t="shared" si="72"/>
        <v>0</v>
      </c>
      <c r="N330" s="46"/>
      <c r="O330" s="228" t="str">
        <f>IF(AND(E330&gt;0,N330&gt;0),IF(E330&gt;0,VLOOKUP(N330,Tilinumerot!$D$3:$F$54,3,FALSE),"Ei tilinroa"),"-")</f>
        <v>-</v>
      </c>
      <c r="P330" s="62"/>
      <c r="Q330" s="62"/>
      <c r="R330" s="62"/>
      <c r="S330" s="62"/>
      <c r="T330" s="62"/>
      <c r="U330" s="62"/>
      <c r="V330" s="62"/>
      <c r="W330" s="62"/>
      <c r="X330" s="62"/>
      <c r="Y330" s="62"/>
      <c r="Z330" s="64"/>
      <c r="AA330" s="64"/>
      <c r="AB330" s="15">
        <f t="shared" si="73"/>
        <v>0</v>
      </c>
      <c r="AC330" s="71">
        <f t="shared" si="74"/>
        <v>0</v>
      </c>
      <c r="AD330" s="71">
        <f t="shared" si="75"/>
        <v>0</v>
      </c>
      <c r="AE330" t="str">
        <f t="shared" si="76"/>
        <v/>
      </c>
    </row>
    <row r="331" spans="1:31" ht="15.75" thickBot="1" x14ac:dyDescent="0.3">
      <c r="A331" s="225">
        <f t="shared" si="71"/>
        <v>327</v>
      </c>
      <c r="B331" s="18"/>
      <c r="C331" s="19"/>
      <c r="D331" s="20"/>
      <c r="E331" s="62">
        <v>0</v>
      </c>
      <c r="F331" s="255">
        <v>0.255</v>
      </c>
      <c r="G331" s="8">
        <f t="shared" si="64"/>
        <v>0</v>
      </c>
      <c r="H331" s="8">
        <f t="shared" si="65"/>
        <v>0</v>
      </c>
      <c r="I331" s="8">
        <f t="shared" si="66"/>
        <v>0</v>
      </c>
      <c r="J331" s="8">
        <f t="shared" si="59"/>
        <v>0</v>
      </c>
      <c r="K331" s="8">
        <f t="shared" si="60"/>
        <v>0</v>
      </c>
      <c r="L331" s="8">
        <f t="shared" si="61"/>
        <v>0</v>
      </c>
      <c r="M331" s="14">
        <f t="shared" si="72"/>
        <v>0</v>
      </c>
      <c r="N331" s="46"/>
      <c r="O331" s="228" t="str">
        <f>IF(AND(E331&gt;0,N331&gt;0),IF(E331&gt;0,VLOOKUP(N331,Tilinumerot!$D$3:$F$54,3,FALSE),"Ei tilinroa"),"-")</f>
        <v>-</v>
      </c>
      <c r="P331" s="62"/>
      <c r="Q331" s="62"/>
      <c r="R331" s="62"/>
      <c r="S331" s="62"/>
      <c r="T331" s="62"/>
      <c r="U331" s="62"/>
      <c r="V331" s="62"/>
      <c r="W331" s="62"/>
      <c r="X331" s="62"/>
      <c r="Y331" s="62"/>
      <c r="Z331" s="64"/>
      <c r="AA331" s="64"/>
      <c r="AB331" s="15">
        <f t="shared" si="73"/>
        <v>0</v>
      </c>
      <c r="AC331" s="71">
        <f t="shared" si="74"/>
        <v>0</v>
      </c>
      <c r="AD331" s="71">
        <f t="shared" si="75"/>
        <v>0</v>
      </c>
      <c r="AE331" t="str">
        <f t="shared" si="76"/>
        <v/>
      </c>
    </row>
    <row r="332" spans="1:31" ht="15.75" thickBot="1" x14ac:dyDescent="0.3">
      <c r="A332" s="225">
        <f t="shared" si="71"/>
        <v>328</v>
      </c>
      <c r="B332" s="18"/>
      <c r="C332" s="19"/>
      <c r="D332" s="20"/>
      <c r="E332" s="62">
        <v>0</v>
      </c>
      <c r="F332" s="255">
        <v>0.255</v>
      </c>
      <c r="G332" s="8">
        <f t="shared" si="64"/>
        <v>0</v>
      </c>
      <c r="H332" s="8">
        <f t="shared" si="65"/>
        <v>0</v>
      </c>
      <c r="I332" s="8">
        <f t="shared" si="66"/>
        <v>0</v>
      </c>
      <c r="J332" s="8">
        <f t="shared" si="59"/>
        <v>0</v>
      </c>
      <c r="K332" s="8">
        <f t="shared" si="60"/>
        <v>0</v>
      </c>
      <c r="L332" s="8">
        <f t="shared" si="61"/>
        <v>0</v>
      </c>
      <c r="M332" s="14">
        <f t="shared" si="72"/>
        <v>0</v>
      </c>
      <c r="N332" s="46"/>
      <c r="O332" s="228" t="str">
        <f>IF(AND(E332&gt;0,N332&gt;0),IF(E332&gt;0,VLOOKUP(N332,Tilinumerot!$D$3:$F$54,3,FALSE),"Ei tilinroa"),"-")</f>
        <v>-</v>
      </c>
      <c r="P332" s="62"/>
      <c r="Q332" s="62"/>
      <c r="R332" s="62"/>
      <c r="S332" s="62"/>
      <c r="T332" s="62"/>
      <c r="U332" s="62"/>
      <c r="V332" s="62"/>
      <c r="W332" s="62"/>
      <c r="X332" s="62"/>
      <c r="Y332" s="62"/>
      <c r="Z332" s="64"/>
      <c r="AA332" s="64"/>
      <c r="AB332" s="15">
        <f t="shared" si="73"/>
        <v>0</v>
      </c>
      <c r="AC332" s="71">
        <f t="shared" si="74"/>
        <v>0</v>
      </c>
      <c r="AD332" s="71">
        <f t="shared" si="75"/>
        <v>0</v>
      </c>
      <c r="AE332" t="str">
        <f t="shared" si="76"/>
        <v/>
      </c>
    </row>
    <row r="333" spans="1:31" ht="15.75" thickBot="1" x14ac:dyDescent="0.3">
      <c r="A333" s="225">
        <f t="shared" si="71"/>
        <v>329</v>
      </c>
      <c r="B333" s="18"/>
      <c r="C333" s="19"/>
      <c r="D333" s="20"/>
      <c r="E333" s="62">
        <v>0</v>
      </c>
      <c r="F333" s="255">
        <v>0.255</v>
      </c>
      <c r="G333" s="8">
        <f t="shared" si="64"/>
        <v>0</v>
      </c>
      <c r="H333" s="8">
        <f t="shared" si="65"/>
        <v>0</v>
      </c>
      <c r="I333" s="8">
        <f t="shared" si="66"/>
        <v>0</v>
      </c>
      <c r="J333" s="8">
        <f t="shared" si="59"/>
        <v>0</v>
      </c>
      <c r="K333" s="8">
        <f t="shared" si="60"/>
        <v>0</v>
      </c>
      <c r="L333" s="8">
        <f t="shared" si="61"/>
        <v>0</v>
      </c>
      <c r="M333" s="14">
        <f t="shared" si="72"/>
        <v>0</v>
      </c>
      <c r="N333" s="46"/>
      <c r="O333" s="228" t="str">
        <f>IF(AND(E333&gt;0,N333&gt;0),IF(E333&gt;0,VLOOKUP(N333,Tilinumerot!$D$3:$F$54,3,FALSE),"Ei tilinroa"),"-")</f>
        <v>-</v>
      </c>
      <c r="P333" s="62"/>
      <c r="Q333" s="62"/>
      <c r="R333" s="62"/>
      <c r="S333" s="62"/>
      <c r="T333" s="62"/>
      <c r="U333" s="62"/>
      <c r="V333" s="62"/>
      <c r="W333" s="62"/>
      <c r="X333" s="62"/>
      <c r="Y333" s="62"/>
      <c r="Z333" s="64"/>
      <c r="AA333" s="64"/>
      <c r="AB333" s="15">
        <f t="shared" si="73"/>
        <v>0</v>
      </c>
      <c r="AC333" s="71">
        <f t="shared" si="74"/>
        <v>0</v>
      </c>
      <c r="AD333" s="71">
        <f t="shared" si="75"/>
        <v>0</v>
      </c>
      <c r="AE333" t="str">
        <f t="shared" si="76"/>
        <v/>
      </c>
    </row>
    <row r="334" spans="1:31" ht="15.75" thickBot="1" x14ac:dyDescent="0.3">
      <c r="A334" s="225">
        <f t="shared" si="71"/>
        <v>330</v>
      </c>
      <c r="B334" s="18"/>
      <c r="C334" s="19"/>
      <c r="D334" s="20"/>
      <c r="E334" s="62">
        <v>0</v>
      </c>
      <c r="F334" s="255">
        <v>0.255</v>
      </c>
      <c r="G334" s="8">
        <f t="shared" si="64"/>
        <v>0</v>
      </c>
      <c r="H334" s="8">
        <f t="shared" si="65"/>
        <v>0</v>
      </c>
      <c r="I334" s="8">
        <f t="shared" si="66"/>
        <v>0</v>
      </c>
      <c r="J334" s="8">
        <f t="shared" si="59"/>
        <v>0</v>
      </c>
      <c r="K334" s="8">
        <f t="shared" si="60"/>
        <v>0</v>
      </c>
      <c r="L334" s="8">
        <f t="shared" si="61"/>
        <v>0</v>
      </c>
      <c r="M334" s="14">
        <f t="shared" si="72"/>
        <v>0</v>
      </c>
      <c r="N334" s="46"/>
      <c r="O334" s="228" t="str">
        <f>IF(AND(E334&gt;0,N334&gt;0),IF(E334&gt;0,VLOOKUP(N334,Tilinumerot!$D$3:$F$54,3,FALSE),"Ei tilinroa"),"-")</f>
        <v>-</v>
      </c>
      <c r="P334" s="62"/>
      <c r="Q334" s="62"/>
      <c r="R334" s="62"/>
      <c r="S334" s="62"/>
      <c r="T334" s="62"/>
      <c r="U334" s="62"/>
      <c r="V334" s="62"/>
      <c r="W334" s="62"/>
      <c r="X334" s="62"/>
      <c r="Y334" s="62"/>
      <c r="Z334" s="64"/>
      <c r="AA334" s="64"/>
      <c r="AB334" s="15">
        <f t="shared" si="73"/>
        <v>0</v>
      </c>
      <c r="AC334" s="71">
        <f t="shared" si="74"/>
        <v>0</v>
      </c>
      <c r="AD334" s="71">
        <f t="shared" si="75"/>
        <v>0</v>
      </c>
      <c r="AE334" t="str">
        <f t="shared" si="76"/>
        <v/>
      </c>
    </row>
    <row r="335" spans="1:31" ht="15.75" thickBot="1" x14ac:dyDescent="0.3">
      <c r="A335" s="225">
        <f t="shared" si="71"/>
        <v>331</v>
      </c>
      <c r="B335" s="18"/>
      <c r="C335" s="19"/>
      <c r="D335" s="20"/>
      <c r="E335" s="62">
        <v>0</v>
      </c>
      <c r="F335" s="255">
        <v>0.255</v>
      </c>
      <c r="G335" s="8">
        <f t="shared" si="64"/>
        <v>0</v>
      </c>
      <c r="H335" s="8">
        <f t="shared" si="65"/>
        <v>0</v>
      </c>
      <c r="I335" s="8">
        <f t="shared" si="66"/>
        <v>0</v>
      </c>
      <c r="J335" s="8">
        <f t="shared" si="59"/>
        <v>0</v>
      </c>
      <c r="K335" s="8">
        <f t="shared" si="60"/>
        <v>0</v>
      </c>
      <c r="L335" s="8">
        <f t="shared" si="61"/>
        <v>0</v>
      </c>
      <c r="M335" s="14">
        <f t="shared" si="72"/>
        <v>0</v>
      </c>
      <c r="N335" s="46"/>
      <c r="O335" s="228" t="str">
        <f>IF(AND(E335&gt;0,N335&gt;0),IF(E335&gt;0,VLOOKUP(N335,Tilinumerot!$D$3:$F$54,3,FALSE),"Ei tilinroa"),"-")</f>
        <v>-</v>
      </c>
      <c r="P335" s="62"/>
      <c r="Q335" s="62"/>
      <c r="R335" s="62"/>
      <c r="S335" s="62"/>
      <c r="T335" s="62"/>
      <c r="U335" s="62"/>
      <c r="V335" s="62"/>
      <c r="W335" s="62"/>
      <c r="X335" s="62"/>
      <c r="Y335" s="62"/>
      <c r="Z335" s="64"/>
      <c r="AA335" s="64"/>
      <c r="AB335" s="15">
        <f t="shared" si="73"/>
        <v>0</v>
      </c>
      <c r="AC335" s="71">
        <f t="shared" si="74"/>
        <v>0</v>
      </c>
      <c r="AD335" s="71">
        <f t="shared" si="75"/>
        <v>0</v>
      </c>
      <c r="AE335" t="str">
        <f t="shared" si="76"/>
        <v/>
      </c>
    </row>
    <row r="336" spans="1:31" ht="15.75" thickBot="1" x14ac:dyDescent="0.3">
      <c r="A336" s="225">
        <f t="shared" si="71"/>
        <v>332</v>
      </c>
      <c r="B336" s="18"/>
      <c r="C336" s="19"/>
      <c r="D336" s="20"/>
      <c r="E336" s="62">
        <v>0</v>
      </c>
      <c r="F336" s="255">
        <v>0.255</v>
      </c>
      <c r="G336" s="8">
        <f t="shared" si="64"/>
        <v>0</v>
      </c>
      <c r="H336" s="8">
        <f t="shared" si="65"/>
        <v>0</v>
      </c>
      <c r="I336" s="8">
        <f t="shared" si="66"/>
        <v>0</v>
      </c>
      <c r="J336" s="8">
        <f t="shared" si="59"/>
        <v>0</v>
      </c>
      <c r="K336" s="8">
        <f t="shared" si="60"/>
        <v>0</v>
      </c>
      <c r="L336" s="8">
        <f t="shared" si="61"/>
        <v>0</v>
      </c>
      <c r="M336" s="14">
        <f t="shared" si="72"/>
        <v>0</v>
      </c>
      <c r="N336" s="46"/>
      <c r="O336" s="228" t="str">
        <f>IF(AND(E336&gt;0,N336&gt;0),IF(E336&gt;0,VLOOKUP(N336,Tilinumerot!$D$3:$F$54,3,FALSE),"Ei tilinroa"),"-")</f>
        <v>-</v>
      </c>
      <c r="P336" s="62"/>
      <c r="Q336" s="62"/>
      <c r="R336" s="62"/>
      <c r="S336" s="62"/>
      <c r="T336" s="62"/>
      <c r="U336" s="62"/>
      <c r="V336" s="62"/>
      <c r="W336" s="62"/>
      <c r="X336" s="62"/>
      <c r="Y336" s="62"/>
      <c r="Z336" s="64"/>
      <c r="AA336" s="64"/>
      <c r="AB336" s="15">
        <f t="shared" si="73"/>
        <v>0</v>
      </c>
      <c r="AC336" s="71">
        <f t="shared" si="74"/>
        <v>0</v>
      </c>
      <c r="AD336" s="71">
        <f t="shared" si="75"/>
        <v>0</v>
      </c>
      <c r="AE336" t="str">
        <f t="shared" si="76"/>
        <v/>
      </c>
    </row>
    <row r="337" spans="1:31" ht="15.75" thickBot="1" x14ac:dyDescent="0.3">
      <c r="A337" s="225">
        <f t="shared" si="71"/>
        <v>333</v>
      </c>
      <c r="B337" s="18"/>
      <c r="C337" s="19"/>
      <c r="D337" s="20"/>
      <c r="E337" s="62">
        <v>0</v>
      </c>
      <c r="F337" s="255">
        <v>0.255</v>
      </c>
      <c r="G337" s="8">
        <f t="shared" si="64"/>
        <v>0</v>
      </c>
      <c r="H337" s="8">
        <f t="shared" si="65"/>
        <v>0</v>
      </c>
      <c r="I337" s="8">
        <f t="shared" si="66"/>
        <v>0</v>
      </c>
      <c r="J337" s="8">
        <f t="shared" si="59"/>
        <v>0</v>
      </c>
      <c r="K337" s="8">
        <f t="shared" si="60"/>
        <v>0</v>
      </c>
      <c r="L337" s="8">
        <f t="shared" si="61"/>
        <v>0</v>
      </c>
      <c r="M337" s="14">
        <f t="shared" si="72"/>
        <v>0</v>
      </c>
      <c r="N337" s="46"/>
      <c r="O337" s="228" t="str">
        <f>IF(AND(E337&gt;0,N337&gt;0),IF(E337&gt;0,VLOOKUP(N337,Tilinumerot!$D$3:$F$54,3,FALSE),"Ei tilinroa"),"-")</f>
        <v>-</v>
      </c>
      <c r="P337" s="62"/>
      <c r="Q337" s="62"/>
      <c r="R337" s="62"/>
      <c r="S337" s="62"/>
      <c r="T337" s="62"/>
      <c r="U337" s="62"/>
      <c r="V337" s="62"/>
      <c r="W337" s="62"/>
      <c r="X337" s="62"/>
      <c r="Y337" s="62"/>
      <c r="Z337" s="64"/>
      <c r="AA337" s="64"/>
      <c r="AB337" s="15">
        <f t="shared" si="73"/>
        <v>0</v>
      </c>
      <c r="AC337" s="71">
        <f t="shared" si="74"/>
        <v>0</v>
      </c>
      <c r="AD337" s="71">
        <f t="shared" si="75"/>
        <v>0</v>
      </c>
      <c r="AE337" t="str">
        <f t="shared" si="76"/>
        <v/>
      </c>
    </row>
    <row r="338" spans="1:31" ht="15.75" thickBot="1" x14ac:dyDescent="0.3">
      <c r="A338" s="225">
        <f t="shared" si="71"/>
        <v>334</v>
      </c>
      <c r="B338" s="18"/>
      <c r="C338" s="19"/>
      <c r="D338" s="20"/>
      <c r="E338" s="62">
        <v>0</v>
      </c>
      <c r="F338" s="255">
        <v>0.255</v>
      </c>
      <c r="G338" s="8">
        <f t="shared" si="64"/>
        <v>0</v>
      </c>
      <c r="H338" s="8">
        <f t="shared" si="65"/>
        <v>0</v>
      </c>
      <c r="I338" s="8">
        <f t="shared" si="66"/>
        <v>0</v>
      </c>
      <c r="J338" s="8">
        <f t="shared" si="59"/>
        <v>0</v>
      </c>
      <c r="K338" s="8">
        <f t="shared" si="60"/>
        <v>0</v>
      </c>
      <c r="L338" s="8">
        <f t="shared" si="61"/>
        <v>0</v>
      </c>
      <c r="M338" s="14">
        <f t="shared" si="72"/>
        <v>0</v>
      </c>
      <c r="N338" s="46"/>
      <c r="O338" s="228" t="str">
        <f>IF(AND(E338&gt;0,N338&gt;0),IF(E338&gt;0,VLOOKUP(N338,Tilinumerot!$D$3:$F$54,3,FALSE),"Ei tilinroa"),"-")</f>
        <v>-</v>
      </c>
      <c r="P338" s="62"/>
      <c r="Q338" s="62"/>
      <c r="R338" s="62"/>
      <c r="S338" s="62"/>
      <c r="T338" s="62"/>
      <c r="U338" s="62"/>
      <c r="V338" s="62"/>
      <c r="W338" s="62"/>
      <c r="X338" s="62"/>
      <c r="Y338" s="62"/>
      <c r="Z338" s="64"/>
      <c r="AA338" s="64"/>
      <c r="AB338" s="15">
        <f t="shared" si="73"/>
        <v>0</v>
      </c>
      <c r="AC338" s="71">
        <f t="shared" si="74"/>
        <v>0</v>
      </c>
      <c r="AD338" s="71">
        <f t="shared" si="75"/>
        <v>0</v>
      </c>
      <c r="AE338" t="str">
        <f t="shared" si="76"/>
        <v/>
      </c>
    </row>
    <row r="339" spans="1:31" ht="15.75" thickBot="1" x14ac:dyDescent="0.3">
      <c r="A339" s="225">
        <f t="shared" si="71"/>
        <v>335</v>
      </c>
      <c r="B339" s="18"/>
      <c r="C339" s="19"/>
      <c r="D339" s="20"/>
      <c r="E339" s="62">
        <v>0</v>
      </c>
      <c r="F339" s="255">
        <v>0.255</v>
      </c>
      <c r="G339" s="8">
        <f t="shared" si="64"/>
        <v>0</v>
      </c>
      <c r="H339" s="8">
        <f t="shared" si="65"/>
        <v>0</v>
      </c>
      <c r="I339" s="8">
        <f t="shared" si="66"/>
        <v>0</v>
      </c>
      <c r="J339" s="8">
        <f t="shared" si="59"/>
        <v>0</v>
      </c>
      <c r="K339" s="8">
        <f t="shared" si="60"/>
        <v>0</v>
      </c>
      <c r="L339" s="8">
        <f t="shared" si="61"/>
        <v>0</v>
      </c>
      <c r="M339" s="14">
        <f t="shared" si="72"/>
        <v>0</v>
      </c>
      <c r="N339" s="46"/>
      <c r="O339" s="228" t="str">
        <f>IF(AND(E339&gt;0,N339&gt;0),IF(E339&gt;0,VLOOKUP(N339,Tilinumerot!$D$3:$F$54,3,FALSE),"Ei tilinroa"),"-")</f>
        <v>-</v>
      </c>
      <c r="P339" s="62"/>
      <c r="Q339" s="62"/>
      <c r="R339" s="62"/>
      <c r="S339" s="62"/>
      <c r="T339" s="62"/>
      <c r="U339" s="62"/>
      <c r="V339" s="62"/>
      <c r="W339" s="62"/>
      <c r="X339" s="62"/>
      <c r="Y339" s="62"/>
      <c r="Z339" s="64"/>
      <c r="AA339" s="64"/>
      <c r="AB339" s="15">
        <f t="shared" si="73"/>
        <v>0</v>
      </c>
      <c r="AC339" s="71">
        <f t="shared" si="74"/>
        <v>0</v>
      </c>
      <c r="AD339" s="71">
        <f t="shared" si="75"/>
        <v>0</v>
      </c>
      <c r="AE339" t="str">
        <f t="shared" si="76"/>
        <v/>
      </c>
    </row>
    <row r="340" spans="1:31" ht="15.75" thickBot="1" x14ac:dyDescent="0.3">
      <c r="A340" s="225">
        <f t="shared" si="71"/>
        <v>336</v>
      </c>
      <c r="B340" s="18"/>
      <c r="C340" s="19"/>
      <c r="D340" s="20"/>
      <c r="E340" s="62">
        <v>0</v>
      </c>
      <c r="F340" s="255">
        <v>0.255</v>
      </c>
      <c r="G340" s="8">
        <f t="shared" si="64"/>
        <v>0</v>
      </c>
      <c r="H340" s="8">
        <f t="shared" si="65"/>
        <v>0</v>
      </c>
      <c r="I340" s="8">
        <f t="shared" si="66"/>
        <v>0</v>
      </c>
      <c r="J340" s="8">
        <f t="shared" si="59"/>
        <v>0</v>
      </c>
      <c r="K340" s="8">
        <f t="shared" si="60"/>
        <v>0</v>
      </c>
      <c r="L340" s="8">
        <f t="shared" si="61"/>
        <v>0</v>
      </c>
      <c r="M340" s="14">
        <f t="shared" si="72"/>
        <v>0</v>
      </c>
      <c r="N340" s="46"/>
      <c r="O340" s="228" t="str">
        <f>IF(AND(E340&gt;0,N340&gt;0),IF(E340&gt;0,VLOOKUP(N340,Tilinumerot!$D$3:$F$54,3,FALSE),"Ei tilinroa"),"-")</f>
        <v>-</v>
      </c>
      <c r="P340" s="62"/>
      <c r="Q340" s="62"/>
      <c r="R340" s="62"/>
      <c r="S340" s="62"/>
      <c r="T340" s="62"/>
      <c r="U340" s="62"/>
      <c r="V340" s="62"/>
      <c r="W340" s="62"/>
      <c r="X340" s="62"/>
      <c r="Y340" s="62"/>
      <c r="Z340" s="64"/>
      <c r="AA340" s="64"/>
      <c r="AB340" s="15">
        <f t="shared" si="73"/>
        <v>0</v>
      </c>
      <c r="AC340" s="71">
        <f t="shared" si="74"/>
        <v>0</v>
      </c>
      <c r="AD340" s="71">
        <f t="shared" si="75"/>
        <v>0</v>
      </c>
      <c r="AE340" t="str">
        <f t="shared" si="76"/>
        <v/>
      </c>
    </row>
    <row r="341" spans="1:31" ht="15.75" thickBot="1" x14ac:dyDescent="0.3">
      <c r="A341" s="225">
        <f t="shared" si="71"/>
        <v>337</v>
      </c>
      <c r="B341" s="18"/>
      <c r="C341" s="19"/>
      <c r="D341" s="20"/>
      <c r="E341" s="62">
        <v>0</v>
      </c>
      <c r="F341" s="255">
        <v>0.255</v>
      </c>
      <c r="G341" s="8">
        <f t="shared" si="64"/>
        <v>0</v>
      </c>
      <c r="H341" s="8">
        <f t="shared" si="65"/>
        <v>0</v>
      </c>
      <c r="I341" s="8">
        <f t="shared" si="66"/>
        <v>0</v>
      </c>
      <c r="J341" s="8">
        <f t="shared" si="59"/>
        <v>0</v>
      </c>
      <c r="K341" s="8">
        <f t="shared" si="60"/>
        <v>0</v>
      </c>
      <c r="L341" s="8">
        <f t="shared" si="61"/>
        <v>0</v>
      </c>
      <c r="M341" s="14">
        <f t="shared" si="72"/>
        <v>0</v>
      </c>
      <c r="N341" s="46"/>
      <c r="O341" s="228" t="str">
        <f>IF(AND(E341&gt;0,N341&gt;0),IF(E341&gt;0,VLOOKUP(N341,Tilinumerot!$D$3:$F$54,3,FALSE),"Ei tilinroa"),"-")</f>
        <v>-</v>
      </c>
      <c r="P341" s="62"/>
      <c r="Q341" s="62"/>
      <c r="R341" s="62"/>
      <c r="S341" s="62"/>
      <c r="T341" s="62"/>
      <c r="U341" s="62"/>
      <c r="V341" s="62"/>
      <c r="W341" s="62"/>
      <c r="X341" s="62"/>
      <c r="Y341" s="62"/>
      <c r="Z341" s="64"/>
      <c r="AA341" s="64"/>
      <c r="AB341" s="15">
        <f t="shared" si="73"/>
        <v>0</v>
      </c>
      <c r="AC341" s="71">
        <f t="shared" si="74"/>
        <v>0</v>
      </c>
      <c r="AD341" s="71">
        <f t="shared" si="75"/>
        <v>0</v>
      </c>
      <c r="AE341" t="str">
        <f t="shared" si="76"/>
        <v/>
      </c>
    </row>
    <row r="342" spans="1:31" ht="15.75" thickBot="1" x14ac:dyDescent="0.3">
      <c r="A342" s="225">
        <f t="shared" si="71"/>
        <v>338</v>
      </c>
      <c r="B342" s="18"/>
      <c r="C342" s="19"/>
      <c r="D342" s="20"/>
      <c r="E342" s="62">
        <v>0</v>
      </c>
      <c r="F342" s="255">
        <v>0.255</v>
      </c>
      <c r="G342" s="8">
        <f t="shared" si="64"/>
        <v>0</v>
      </c>
      <c r="H342" s="8">
        <f t="shared" si="65"/>
        <v>0</v>
      </c>
      <c r="I342" s="8">
        <f t="shared" si="66"/>
        <v>0</v>
      </c>
      <c r="J342" s="8">
        <f t="shared" si="59"/>
        <v>0</v>
      </c>
      <c r="K342" s="8">
        <f t="shared" si="60"/>
        <v>0</v>
      </c>
      <c r="L342" s="8">
        <f t="shared" si="61"/>
        <v>0</v>
      </c>
      <c r="M342" s="14">
        <f t="shared" si="72"/>
        <v>0</v>
      </c>
      <c r="N342" s="46"/>
      <c r="O342" s="228" t="str">
        <f>IF(AND(E342&gt;0,N342&gt;0),IF(E342&gt;0,VLOOKUP(N342,Tilinumerot!$D$3:$F$54,3,FALSE),"Ei tilinroa"),"-")</f>
        <v>-</v>
      </c>
      <c r="P342" s="62"/>
      <c r="Q342" s="62"/>
      <c r="R342" s="62"/>
      <c r="S342" s="62"/>
      <c r="T342" s="62"/>
      <c r="U342" s="62"/>
      <c r="V342" s="62"/>
      <c r="W342" s="62"/>
      <c r="X342" s="62"/>
      <c r="Y342" s="62"/>
      <c r="Z342" s="64"/>
      <c r="AA342" s="64"/>
      <c r="AB342" s="15">
        <f t="shared" si="73"/>
        <v>0</v>
      </c>
      <c r="AC342" s="71">
        <f t="shared" si="74"/>
        <v>0</v>
      </c>
      <c r="AD342" s="71">
        <f t="shared" si="75"/>
        <v>0</v>
      </c>
      <c r="AE342" t="str">
        <f t="shared" si="76"/>
        <v/>
      </c>
    </row>
    <row r="343" spans="1:31" ht="15.75" thickBot="1" x14ac:dyDescent="0.3">
      <c r="A343" s="225">
        <f t="shared" si="71"/>
        <v>339</v>
      </c>
      <c r="B343" s="18"/>
      <c r="C343" s="19"/>
      <c r="D343" s="20"/>
      <c r="E343" s="62">
        <v>0</v>
      </c>
      <c r="F343" s="255">
        <v>0.255</v>
      </c>
      <c r="G343" s="8">
        <f t="shared" si="64"/>
        <v>0</v>
      </c>
      <c r="H343" s="8">
        <f t="shared" si="65"/>
        <v>0</v>
      </c>
      <c r="I343" s="8">
        <f t="shared" si="66"/>
        <v>0</v>
      </c>
      <c r="J343" s="8">
        <f t="shared" si="59"/>
        <v>0</v>
      </c>
      <c r="K343" s="8">
        <f t="shared" si="60"/>
        <v>0</v>
      </c>
      <c r="L343" s="8">
        <f t="shared" si="61"/>
        <v>0</v>
      </c>
      <c r="M343" s="14">
        <f t="shared" si="72"/>
        <v>0</v>
      </c>
      <c r="N343" s="46"/>
      <c r="O343" s="228" t="str">
        <f>IF(AND(E343&gt;0,N343&gt;0),IF(E343&gt;0,VLOOKUP(N343,Tilinumerot!$D$3:$F$54,3,FALSE),"Ei tilinroa"),"-")</f>
        <v>-</v>
      </c>
      <c r="P343" s="62"/>
      <c r="Q343" s="62"/>
      <c r="R343" s="62"/>
      <c r="S343" s="62"/>
      <c r="T343" s="62"/>
      <c r="U343" s="62"/>
      <c r="V343" s="62"/>
      <c r="W343" s="62"/>
      <c r="X343" s="62"/>
      <c r="Y343" s="62"/>
      <c r="Z343" s="64"/>
      <c r="AA343" s="64"/>
      <c r="AB343" s="15">
        <f t="shared" si="73"/>
        <v>0</v>
      </c>
      <c r="AC343" s="71">
        <f t="shared" si="74"/>
        <v>0</v>
      </c>
      <c r="AD343" s="71">
        <f t="shared" si="75"/>
        <v>0</v>
      </c>
      <c r="AE343" t="str">
        <f t="shared" si="76"/>
        <v/>
      </c>
    </row>
    <row r="344" spans="1:31" ht="15.75" thickBot="1" x14ac:dyDescent="0.3">
      <c r="A344" s="225">
        <f t="shared" si="71"/>
        <v>340</v>
      </c>
      <c r="B344" s="18"/>
      <c r="C344" s="19"/>
      <c r="D344" s="20"/>
      <c r="E344" s="62">
        <v>0</v>
      </c>
      <c r="F344" s="255">
        <v>0.255</v>
      </c>
      <c r="G344" s="8">
        <f t="shared" si="64"/>
        <v>0</v>
      </c>
      <c r="H344" s="8">
        <f t="shared" si="65"/>
        <v>0</v>
      </c>
      <c r="I344" s="8">
        <f t="shared" si="66"/>
        <v>0</v>
      </c>
      <c r="J344" s="8">
        <f t="shared" si="59"/>
        <v>0</v>
      </c>
      <c r="K344" s="8">
        <f t="shared" si="60"/>
        <v>0</v>
      </c>
      <c r="L344" s="8">
        <f t="shared" si="61"/>
        <v>0</v>
      </c>
      <c r="M344" s="14">
        <f t="shared" si="72"/>
        <v>0</v>
      </c>
      <c r="N344" s="46"/>
      <c r="O344" s="228" t="str">
        <f>IF(AND(E344&gt;0,N344&gt;0),IF(E344&gt;0,VLOOKUP(N344,Tilinumerot!$D$3:$F$54,3,FALSE),"Ei tilinroa"),"-")</f>
        <v>-</v>
      </c>
      <c r="P344" s="62"/>
      <c r="Q344" s="62"/>
      <c r="R344" s="62"/>
      <c r="S344" s="62"/>
      <c r="T344" s="62"/>
      <c r="U344" s="62"/>
      <c r="V344" s="62"/>
      <c r="W344" s="62"/>
      <c r="X344" s="62"/>
      <c r="Y344" s="62"/>
      <c r="Z344" s="64"/>
      <c r="AA344" s="64"/>
      <c r="AB344" s="15">
        <f t="shared" si="73"/>
        <v>0</v>
      </c>
      <c r="AC344" s="71">
        <f t="shared" si="74"/>
        <v>0</v>
      </c>
      <c r="AD344" s="71">
        <f t="shared" si="75"/>
        <v>0</v>
      </c>
      <c r="AE344" t="str">
        <f t="shared" si="76"/>
        <v/>
      </c>
    </row>
    <row r="345" spans="1:31" ht="15.75" thickBot="1" x14ac:dyDescent="0.3">
      <c r="A345" s="225">
        <f t="shared" si="71"/>
        <v>341</v>
      </c>
      <c r="B345" s="18"/>
      <c r="C345" s="19"/>
      <c r="D345" s="20"/>
      <c r="E345" s="62">
        <v>0</v>
      </c>
      <c r="F345" s="255">
        <v>0.255</v>
      </c>
      <c r="G345" s="8">
        <f t="shared" si="64"/>
        <v>0</v>
      </c>
      <c r="H345" s="8">
        <f t="shared" si="65"/>
        <v>0</v>
      </c>
      <c r="I345" s="8">
        <f t="shared" si="66"/>
        <v>0</v>
      </c>
      <c r="J345" s="8">
        <f t="shared" si="59"/>
        <v>0</v>
      </c>
      <c r="K345" s="8">
        <f t="shared" si="60"/>
        <v>0</v>
      </c>
      <c r="L345" s="8">
        <f t="shared" si="61"/>
        <v>0</v>
      </c>
      <c r="M345" s="14">
        <f t="shared" si="72"/>
        <v>0</v>
      </c>
      <c r="N345" s="46"/>
      <c r="O345" s="228" t="str">
        <f>IF(AND(E345&gt;0,N345&gt;0),IF(E345&gt;0,VLOOKUP(N345,Tilinumerot!$D$3:$F$54,3,FALSE),"Ei tilinroa"),"-")</f>
        <v>-</v>
      </c>
      <c r="P345" s="62"/>
      <c r="Q345" s="62"/>
      <c r="R345" s="62"/>
      <c r="S345" s="62"/>
      <c r="T345" s="62"/>
      <c r="U345" s="62"/>
      <c r="V345" s="62"/>
      <c r="W345" s="62"/>
      <c r="X345" s="62"/>
      <c r="Y345" s="62"/>
      <c r="Z345" s="64"/>
      <c r="AA345" s="64"/>
      <c r="AB345" s="15">
        <f t="shared" si="73"/>
        <v>0</v>
      </c>
      <c r="AC345" s="71">
        <f t="shared" si="74"/>
        <v>0</v>
      </c>
      <c r="AD345" s="71">
        <f t="shared" si="75"/>
        <v>0</v>
      </c>
      <c r="AE345" t="str">
        <f t="shared" si="76"/>
        <v/>
      </c>
    </row>
    <row r="346" spans="1:31" ht="15.75" thickBot="1" x14ac:dyDescent="0.3">
      <c r="A346" s="225">
        <f t="shared" si="71"/>
        <v>342</v>
      </c>
      <c r="B346" s="18"/>
      <c r="C346" s="19"/>
      <c r="D346" s="20"/>
      <c r="E346" s="62">
        <v>0</v>
      </c>
      <c r="F346" s="255">
        <v>0.255</v>
      </c>
      <c r="G346" s="8">
        <f t="shared" si="64"/>
        <v>0</v>
      </c>
      <c r="H346" s="8">
        <f t="shared" si="65"/>
        <v>0</v>
      </c>
      <c r="I346" s="8">
        <f t="shared" si="66"/>
        <v>0</v>
      </c>
      <c r="J346" s="8">
        <f t="shared" si="59"/>
        <v>0</v>
      </c>
      <c r="K346" s="8">
        <f t="shared" si="60"/>
        <v>0</v>
      </c>
      <c r="L346" s="8">
        <f t="shared" si="61"/>
        <v>0</v>
      </c>
      <c r="M346" s="14">
        <f t="shared" si="72"/>
        <v>0</v>
      </c>
      <c r="N346" s="46"/>
      <c r="O346" s="228" t="str">
        <f>IF(AND(E346&gt;0,N346&gt;0),IF(E346&gt;0,VLOOKUP(N346,Tilinumerot!$D$3:$F$54,3,FALSE),"Ei tilinroa"),"-")</f>
        <v>-</v>
      </c>
      <c r="P346" s="62"/>
      <c r="Q346" s="62"/>
      <c r="R346" s="62"/>
      <c r="S346" s="62"/>
      <c r="T346" s="62"/>
      <c r="U346" s="62"/>
      <c r="V346" s="62"/>
      <c r="W346" s="62"/>
      <c r="X346" s="62"/>
      <c r="Y346" s="62"/>
      <c r="Z346" s="64"/>
      <c r="AA346" s="64"/>
      <c r="AB346" s="15">
        <f t="shared" si="73"/>
        <v>0</v>
      </c>
      <c r="AC346" s="71">
        <f t="shared" si="74"/>
        <v>0</v>
      </c>
      <c r="AD346" s="71">
        <f t="shared" si="75"/>
        <v>0</v>
      </c>
      <c r="AE346" t="str">
        <f t="shared" si="76"/>
        <v/>
      </c>
    </row>
    <row r="347" spans="1:31" ht="15.75" thickBot="1" x14ac:dyDescent="0.3">
      <c r="A347" s="225">
        <f t="shared" si="71"/>
        <v>343</v>
      </c>
      <c r="B347" s="18"/>
      <c r="C347" s="19"/>
      <c r="D347" s="20"/>
      <c r="E347" s="62">
        <v>0</v>
      </c>
      <c r="F347" s="255">
        <v>0.255</v>
      </c>
      <c r="G347" s="8">
        <f t="shared" si="64"/>
        <v>0</v>
      </c>
      <c r="H347" s="8">
        <f t="shared" si="65"/>
        <v>0</v>
      </c>
      <c r="I347" s="8">
        <f t="shared" si="66"/>
        <v>0</v>
      </c>
      <c r="J347" s="8">
        <f t="shared" si="59"/>
        <v>0</v>
      </c>
      <c r="K347" s="8">
        <f t="shared" si="60"/>
        <v>0</v>
      </c>
      <c r="L347" s="8">
        <f t="shared" si="61"/>
        <v>0</v>
      </c>
      <c r="M347" s="14">
        <f t="shared" si="72"/>
        <v>0</v>
      </c>
      <c r="N347" s="46"/>
      <c r="O347" s="228" t="str">
        <f>IF(AND(E347&gt;0,N347&gt;0),IF(E347&gt;0,VLOOKUP(N347,Tilinumerot!$D$3:$F$54,3,FALSE),"Ei tilinroa"),"-")</f>
        <v>-</v>
      </c>
      <c r="P347" s="62"/>
      <c r="Q347" s="62"/>
      <c r="R347" s="62"/>
      <c r="S347" s="62"/>
      <c r="T347" s="62"/>
      <c r="U347" s="62"/>
      <c r="V347" s="62"/>
      <c r="W347" s="62"/>
      <c r="X347" s="62"/>
      <c r="Y347" s="62"/>
      <c r="Z347" s="64"/>
      <c r="AA347" s="64"/>
      <c r="AB347" s="15">
        <f t="shared" si="73"/>
        <v>0</v>
      </c>
      <c r="AC347" s="71">
        <f t="shared" si="74"/>
        <v>0</v>
      </c>
      <c r="AD347" s="71">
        <f t="shared" si="75"/>
        <v>0</v>
      </c>
      <c r="AE347" t="str">
        <f t="shared" si="76"/>
        <v/>
      </c>
    </row>
    <row r="348" spans="1:31" ht="15.75" thickBot="1" x14ac:dyDescent="0.3">
      <c r="A348" s="225">
        <f t="shared" si="71"/>
        <v>344</v>
      </c>
      <c r="B348" s="18"/>
      <c r="C348" s="19"/>
      <c r="D348" s="20"/>
      <c r="E348" s="62">
        <v>0</v>
      </c>
      <c r="F348" s="255">
        <v>0.255</v>
      </c>
      <c r="G348" s="8">
        <f t="shared" si="64"/>
        <v>0</v>
      </c>
      <c r="H348" s="8">
        <f t="shared" si="65"/>
        <v>0</v>
      </c>
      <c r="I348" s="8">
        <f t="shared" si="66"/>
        <v>0</v>
      </c>
      <c r="J348" s="8">
        <f t="shared" si="59"/>
        <v>0</v>
      </c>
      <c r="K348" s="8">
        <f t="shared" si="60"/>
        <v>0</v>
      </c>
      <c r="L348" s="8">
        <f t="shared" si="61"/>
        <v>0</v>
      </c>
      <c r="M348" s="14">
        <f t="shared" si="72"/>
        <v>0</v>
      </c>
      <c r="N348" s="46"/>
      <c r="O348" s="228" t="str">
        <f>IF(AND(E348&gt;0,N348&gt;0),IF(E348&gt;0,VLOOKUP(N348,Tilinumerot!$D$3:$F$54,3,FALSE),"Ei tilinroa"),"-")</f>
        <v>-</v>
      </c>
      <c r="P348" s="62"/>
      <c r="Q348" s="62"/>
      <c r="R348" s="62"/>
      <c r="S348" s="62"/>
      <c r="T348" s="62"/>
      <c r="U348" s="62"/>
      <c r="V348" s="62"/>
      <c r="W348" s="62"/>
      <c r="X348" s="62"/>
      <c r="Y348" s="62"/>
      <c r="Z348" s="64"/>
      <c r="AA348" s="64"/>
      <c r="AB348" s="15">
        <f t="shared" si="73"/>
        <v>0</v>
      </c>
      <c r="AC348" s="71">
        <f t="shared" si="74"/>
        <v>0</v>
      </c>
      <c r="AD348" s="71">
        <f t="shared" si="75"/>
        <v>0</v>
      </c>
      <c r="AE348" t="str">
        <f t="shared" si="76"/>
        <v/>
      </c>
    </row>
    <row r="349" spans="1:31" ht="15.75" thickBot="1" x14ac:dyDescent="0.3">
      <c r="A349" s="225">
        <f t="shared" si="71"/>
        <v>345</v>
      </c>
      <c r="B349" s="18"/>
      <c r="C349" s="19"/>
      <c r="D349" s="20"/>
      <c r="E349" s="62">
        <v>0</v>
      </c>
      <c r="F349" s="255">
        <v>0.255</v>
      </c>
      <c r="G349" s="8">
        <f t="shared" si="64"/>
        <v>0</v>
      </c>
      <c r="H349" s="8">
        <f t="shared" si="65"/>
        <v>0</v>
      </c>
      <c r="I349" s="8">
        <f t="shared" si="66"/>
        <v>0</v>
      </c>
      <c r="J349" s="8">
        <f t="shared" si="59"/>
        <v>0</v>
      </c>
      <c r="K349" s="8">
        <f t="shared" si="60"/>
        <v>0</v>
      </c>
      <c r="L349" s="8">
        <f t="shared" si="61"/>
        <v>0</v>
      </c>
      <c r="M349" s="14">
        <f t="shared" si="72"/>
        <v>0</v>
      </c>
      <c r="N349" s="46"/>
      <c r="O349" s="228" t="str">
        <f>IF(AND(E349&gt;0,N349&gt;0),IF(E349&gt;0,VLOOKUP(N349,Tilinumerot!$D$3:$F$54,3,FALSE),"Ei tilinroa"),"-")</f>
        <v>-</v>
      </c>
      <c r="P349" s="62"/>
      <c r="Q349" s="62"/>
      <c r="R349" s="62"/>
      <c r="S349" s="62"/>
      <c r="T349" s="62"/>
      <c r="U349" s="62"/>
      <c r="V349" s="62"/>
      <c r="W349" s="62"/>
      <c r="X349" s="62"/>
      <c r="Y349" s="62"/>
      <c r="Z349" s="64"/>
      <c r="AA349" s="64"/>
      <c r="AB349" s="15">
        <f t="shared" si="73"/>
        <v>0</v>
      </c>
      <c r="AC349" s="71">
        <f t="shared" si="74"/>
        <v>0</v>
      </c>
      <c r="AD349" s="71">
        <f t="shared" si="75"/>
        <v>0</v>
      </c>
      <c r="AE349" t="str">
        <f t="shared" si="76"/>
        <v/>
      </c>
    </row>
    <row r="350" spans="1:31" ht="15.75" thickBot="1" x14ac:dyDescent="0.3">
      <c r="A350" s="225">
        <f t="shared" si="71"/>
        <v>346</v>
      </c>
      <c r="B350" s="18"/>
      <c r="C350" s="19"/>
      <c r="D350" s="20"/>
      <c r="E350" s="62">
        <v>0</v>
      </c>
      <c r="F350" s="255">
        <v>0.255</v>
      </c>
      <c r="G350" s="8">
        <f t="shared" si="64"/>
        <v>0</v>
      </c>
      <c r="H350" s="8">
        <f t="shared" si="65"/>
        <v>0</v>
      </c>
      <c r="I350" s="8">
        <f t="shared" si="66"/>
        <v>0</v>
      </c>
      <c r="J350" s="8">
        <f t="shared" si="59"/>
        <v>0</v>
      </c>
      <c r="K350" s="8">
        <f t="shared" si="60"/>
        <v>0</v>
      </c>
      <c r="L350" s="8">
        <f t="shared" si="61"/>
        <v>0</v>
      </c>
      <c r="M350" s="14">
        <f t="shared" si="72"/>
        <v>0</v>
      </c>
      <c r="N350" s="46"/>
      <c r="O350" s="228" t="str">
        <f>IF(AND(E350&gt;0,N350&gt;0),IF(E350&gt;0,VLOOKUP(N350,Tilinumerot!$D$3:$F$54,3,FALSE),"Ei tilinroa"),"-")</f>
        <v>-</v>
      </c>
      <c r="P350" s="62"/>
      <c r="Q350" s="62"/>
      <c r="R350" s="62"/>
      <c r="S350" s="62"/>
      <c r="T350" s="62"/>
      <c r="U350" s="62"/>
      <c r="V350" s="62"/>
      <c r="W350" s="62"/>
      <c r="X350" s="62"/>
      <c r="Y350" s="62"/>
      <c r="Z350" s="64"/>
      <c r="AA350" s="64"/>
      <c r="AB350" s="15">
        <f t="shared" si="73"/>
        <v>0</v>
      </c>
      <c r="AC350" s="71">
        <f t="shared" si="74"/>
        <v>0</v>
      </c>
      <c r="AD350" s="71">
        <f t="shared" si="75"/>
        <v>0</v>
      </c>
      <c r="AE350" t="str">
        <f t="shared" si="76"/>
        <v/>
      </c>
    </row>
    <row r="351" spans="1:31" ht="15.75" thickBot="1" x14ac:dyDescent="0.3">
      <c r="A351" s="225">
        <f t="shared" ref="A351:A404" si="77">A350+1</f>
        <v>347</v>
      </c>
      <c r="B351" s="18"/>
      <c r="C351" s="19"/>
      <c r="D351" s="20"/>
      <c r="E351" s="62">
        <v>0</v>
      </c>
      <c r="F351" s="255">
        <v>0.255</v>
      </c>
      <c r="G351" s="8">
        <f t="shared" si="64"/>
        <v>0</v>
      </c>
      <c r="H351" s="8">
        <f t="shared" si="65"/>
        <v>0</v>
      </c>
      <c r="I351" s="8">
        <f t="shared" si="66"/>
        <v>0</v>
      </c>
      <c r="J351" s="8">
        <f t="shared" si="59"/>
        <v>0</v>
      </c>
      <c r="K351" s="8">
        <f t="shared" si="60"/>
        <v>0</v>
      </c>
      <c r="L351" s="8">
        <f t="shared" si="61"/>
        <v>0</v>
      </c>
      <c r="M351" s="14">
        <f t="shared" ref="M351:M404" si="78">E351-(SUM(G351:L351))-SUM(P351:AA351)</f>
        <v>0</v>
      </c>
      <c r="N351" s="46"/>
      <c r="O351" s="228" t="str">
        <f>IF(AND(E351&gt;0,N351&gt;0),IF(E351&gt;0,VLOOKUP(N351,Tilinumerot!$D$3:$F$54,3,FALSE),"Ei tilinroa"),"-")</f>
        <v>-</v>
      </c>
      <c r="P351" s="62"/>
      <c r="Q351" s="62"/>
      <c r="R351" s="62"/>
      <c r="S351" s="62"/>
      <c r="T351" s="62"/>
      <c r="U351" s="62"/>
      <c r="V351" s="62"/>
      <c r="W351" s="62"/>
      <c r="X351" s="62"/>
      <c r="Y351" s="62"/>
      <c r="Z351" s="64"/>
      <c r="AA351" s="64"/>
      <c r="AB351" s="15">
        <f t="shared" ref="AB351:AB404" si="79">E351-SUM(G351:L351)</f>
        <v>0</v>
      </c>
      <c r="AC351" s="71">
        <f t="shared" ref="AC351:AC404" si="80">IF(N351&lt;&gt;"",SUM(P351:Y351),0)</f>
        <v>0</v>
      </c>
      <c r="AD351" s="71">
        <f t="shared" ref="AD351:AD404" si="81">SUM(G351:L351)</f>
        <v>0</v>
      </c>
      <c r="AE351" t="str">
        <f t="shared" si="76"/>
        <v/>
      </c>
    </row>
    <row r="352" spans="1:31" ht="15.75" thickBot="1" x14ac:dyDescent="0.3">
      <c r="A352" s="225">
        <f t="shared" si="77"/>
        <v>348</v>
      </c>
      <c r="B352" s="18"/>
      <c r="C352" s="19"/>
      <c r="D352" s="20"/>
      <c r="E352" s="62">
        <v>0</v>
      </c>
      <c r="F352" s="255">
        <v>0.255</v>
      </c>
      <c r="G352" s="8">
        <f t="shared" si="64"/>
        <v>0</v>
      </c>
      <c r="H352" s="8">
        <f t="shared" si="65"/>
        <v>0</v>
      </c>
      <c r="I352" s="8">
        <f t="shared" si="66"/>
        <v>0</v>
      </c>
      <c r="J352" s="8">
        <f t="shared" si="59"/>
        <v>0</v>
      </c>
      <c r="K352" s="8">
        <f t="shared" si="60"/>
        <v>0</v>
      </c>
      <c r="L352" s="8">
        <f t="shared" si="61"/>
        <v>0</v>
      </c>
      <c r="M352" s="14">
        <f t="shared" si="78"/>
        <v>0</v>
      </c>
      <c r="N352" s="46"/>
      <c r="O352" s="228" t="str">
        <f>IF(AND(E352&gt;0,N352&gt;0),IF(E352&gt;0,VLOOKUP(N352,Tilinumerot!$D$3:$F$54,3,FALSE),"Ei tilinroa"),"-")</f>
        <v>-</v>
      </c>
      <c r="P352" s="62"/>
      <c r="Q352" s="62"/>
      <c r="R352" s="62"/>
      <c r="S352" s="62"/>
      <c r="T352" s="62"/>
      <c r="U352" s="62"/>
      <c r="V352" s="62"/>
      <c r="W352" s="62"/>
      <c r="X352" s="62"/>
      <c r="Y352" s="62"/>
      <c r="Z352" s="64"/>
      <c r="AA352" s="64"/>
      <c r="AB352" s="15">
        <f t="shared" si="79"/>
        <v>0</v>
      </c>
      <c r="AC352" s="71">
        <f t="shared" si="80"/>
        <v>0</v>
      </c>
      <c r="AD352" s="71">
        <f t="shared" si="81"/>
        <v>0</v>
      </c>
      <c r="AE352" t="str">
        <f t="shared" si="76"/>
        <v/>
      </c>
    </row>
    <row r="353" spans="1:31" ht="15.75" thickBot="1" x14ac:dyDescent="0.3">
      <c r="A353" s="225">
        <f t="shared" si="77"/>
        <v>349</v>
      </c>
      <c r="B353" s="18"/>
      <c r="C353" s="19"/>
      <c r="D353" s="20"/>
      <c r="E353" s="62">
        <v>0</v>
      </c>
      <c r="F353" s="255">
        <v>0.255</v>
      </c>
      <c r="G353" s="8">
        <f t="shared" si="64"/>
        <v>0</v>
      </c>
      <c r="H353" s="8">
        <f t="shared" si="65"/>
        <v>0</v>
      </c>
      <c r="I353" s="8">
        <f t="shared" si="66"/>
        <v>0</v>
      </c>
      <c r="J353" s="8">
        <f t="shared" si="59"/>
        <v>0</v>
      </c>
      <c r="K353" s="8">
        <f t="shared" si="60"/>
        <v>0</v>
      </c>
      <c r="L353" s="8">
        <f t="shared" si="61"/>
        <v>0</v>
      </c>
      <c r="M353" s="14">
        <f t="shared" si="78"/>
        <v>0</v>
      </c>
      <c r="N353" s="46"/>
      <c r="O353" s="228" t="str">
        <f>IF(AND(E353&gt;0,N353&gt;0),IF(E353&gt;0,VLOOKUP(N353,Tilinumerot!$D$3:$F$54,3,FALSE),"Ei tilinroa"),"-")</f>
        <v>-</v>
      </c>
      <c r="P353" s="62"/>
      <c r="Q353" s="62"/>
      <c r="R353" s="62"/>
      <c r="S353" s="62"/>
      <c r="T353" s="62"/>
      <c r="U353" s="62"/>
      <c r="V353" s="62"/>
      <c r="W353" s="62"/>
      <c r="X353" s="62"/>
      <c r="Y353" s="62"/>
      <c r="Z353" s="64"/>
      <c r="AA353" s="64"/>
      <c r="AB353" s="15">
        <f t="shared" si="79"/>
        <v>0</v>
      </c>
      <c r="AC353" s="71">
        <f t="shared" si="80"/>
        <v>0</v>
      </c>
      <c r="AD353" s="71">
        <f t="shared" si="81"/>
        <v>0</v>
      </c>
      <c r="AE353" t="str">
        <f t="shared" si="76"/>
        <v/>
      </c>
    </row>
    <row r="354" spans="1:31" ht="15.75" thickBot="1" x14ac:dyDescent="0.3">
      <c r="A354" s="225">
        <f t="shared" si="77"/>
        <v>350</v>
      </c>
      <c r="B354" s="18"/>
      <c r="C354" s="19"/>
      <c r="D354" s="20"/>
      <c r="E354" s="62">
        <v>0</v>
      </c>
      <c r="F354" s="255">
        <v>0.255</v>
      </c>
      <c r="G354" s="8">
        <f t="shared" si="64"/>
        <v>0</v>
      </c>
      <c r="H354" s="8">
        <f t="shared" si="65"/>
        <v>0</v>
      </c>
      <c r="I354" s="8">
        <f t="shared" si="66"/>
        <v>0</v>
      </c>
      <c r="J354" s="8">
        <f t="shared" si="59"/>
        <v>0</v>
      </c>
      <c r="K354" s="8">
        <f t="shared" si="60"/>
        <v>0</v>
      </c>
      <c r="L354" s="8">
        <f t="shared" si="61"/>
        <v>0</v>
      </c>
      <c r="M354" s="14">
        <f t="shared" si="78"/>
        <v>0</v>
      </c>
      <c r="N354" s="46"/>
      <c r="O354" s="228" t="str">
        <f>IF(AND(E354&gt;0,N354&gt;0),IF(E354&gt;0,VLOOKUP(N354,Tilinumerot!$D$3:$F$54,3,FALSE),"Ei tilinroa"),"-")</f>
        <v>-</v>
      </c>
      <c r="P354" s="62"/>
      <c r="Q354" s="62"/>
      <c r="R354" s="62"/>
      <c r="S354" s="62"/>
      <c r="T354" s="62"/>
      <c r="U354" s="62"/>
      <c r="V354" s="62"/>
      <c r="W354" s="62"/>
      <c r="X354" s="62"/>
      <c r="Y354" s="62"/>
      <c r="Z354" s="64"/>
      <c r="AA354" s="64"/>
      <c r="AB354" s="15">
        <f t="shared" si="79"/>
        <v>0</v>
      </c>
      <c r="AC354" s="71">
        <f t="shared" si="80"/>
        <v>0</v>
      </c>
      <c r="AD354" s="71">
        <f t="shared" si="81"/>
        <v>0</v>
      </c>
      <c r="AE354" t="str">
        <f t="shared" si="76"/>
        <v/>
      </c>
    </row>
    <row r="355" spans="1:31" ht="15.75" thickBot="1" x14ac:dyDescent="0.3">
      <c r="A355" s="225">
        <f t="shared" si="77"/>
        <v>351</v>
      </c>
      <c r="B355" s="18"/>
      <c r="C355" s="19"/>
      <c r="D355" s="20"/>
      <c r="E355" s="62">
        <v>0</v>
      </c>
      <c r="F355" s="255">
        <v>0.255</v>
      </c>
      <c r="G355" s="8">
        <f t="shared" si="64"/>
        <v>0</v>
      </c>
      <c r="H355" s="8">
        <f t="shared" si="65"/>
        <v>0</v>
      </c>
      <c r="I355" s="8">
        <f t="shared" si="66"/>
        <v>0</v>
      </c>
      <c r="J355" s="8">
        <f t="shared" si="59"/>
        <v>0</v>
      </c>
      <c r="K355" s="8">
        <f t="shared" si="60"/>
        <v>0</v>
      </c>
      <c r="L355" s="8">
        <f t="shared" si="61"/>
        <v>0</v>
      </c>
      <c r="M355" s="14">
        <f t="shared" si="78"/>
        <v>0</v>
      </c>
      <c r="N355" s="46"/>
      <c r="O355" s="228" t="str">
        <f>IF(AND(E355&gt;0,N355&gt;0),IF(E355&gt;0,VLOOKUP(N355,Tilinumerot!$D$3:$F$54,3,FALSE),"Ei tilinroa"),"-")</f>
        <v>-</v>
      </c>
      <c r="P355" s="62"/>
      <c r="Q355" s="62"/>
      <c r="R355" s="62"/>
      <c r="S355" s="62"/>
      <c r="T355" s="62"/>
      <c r="U355" s="62"/>
      <c r="V355" s="62"/>
      <c r="W355" s="62"/>
      <c r="X355" s="62"/>
      <c r="Y355" s="62"/>
      <c r="Z355" s="64"/>
      <c r="AA355" s="64"/>
      <c r="AB355" s="15">
        <f t="shared" si="79"/>
        <v>0</v>
      </c>
      <c r="AC355" s="71">
        <f t="shared" si="80"/>
        <v>0</v>
      </c>
      <c r="AD355" s="71">
        <f t="shared" si="81"/>
        <v>0</v>
      </c>
      <c r="AE355" t="str">
        <f t="shared" si="76"/>
        <v/>
      </c>
    </row>
    <row r="356" spans="1:31" ht="15.75" thickBot="1" x14ac:dyDescent="0.3">
      <c r="A356" s="225">
        <f t="shared" si="77"/>
        <v>352</v>
      </c>
      <c r="B356" s="18"/>
      <c r="C356" s="19"/>
      <c r="D356" s="20"/>
      <c r="E356" s="62">
        <v>0</v>
      </c>
      <c r="F356" s="255">
        <v>0.255</v>
      </c>
      <c r="G356" s="8">
        <f t="shared" si="64"/>
        <v>0</v>
      </c>
      <c r="H356" s="8">
        <f t="shared" si="65"/>
        <v>0</v>
      </c>
      <c r="I356" s="8">
        <f t="shared" si="66"/>
        <v>0</v>
      </c>
      <c r="J356" s="8">
        <f t="shared" si="59"/>
        <v>0</v>
      </c>
      <c r="K356" s="8">
        <f t="shared" si="60"/>
        <v>0</v>
      </c>
      <c r="L356" s="8">
        <f t="shared" si="61"/>
        <v>0</v>
      </c>
      <c r="M356" s="14">
        <f t="shared" si="78"/>
        <v>0</v>
      </c>
      <c r="N356" s="46"/>
      <c r="O356" s="228" t="str">
        <f>IF(AND(E356&gt;0,N356&gt;0),IF(E356&gt;0,VLOOKUP(N356,Tilinumerot!$D$3:$F$54,3,FALSE),"Ei tilinroa"),"-")</f>
        <v>-</v>
      </c>
      <c r="P356" s="62"/>
      <c r="Q356" s="62"/>
      <c r="R356" s="62"/>
      <c r="S356" s="62"/>
      <c r="T356" s="62"/>
      <c r="U356" s="62"/>
      <c r="V356" s="62"/>
      <c r="W356" s="62"/>
      <c r="X356" s="62"/>
      <c r="Y356" s="62"/>
      <c r="Z356" s="64"/>
      <c r="AA356" s="64"/>
      <c r="AB356" s="15">
        <f t="shared" si="79"/>
        <v>0</v>
      </c>
      <c r="AC356" s="71">
        <f t="shared" si="80"/>
        <v>0</v>
      </c>
      <c r="AD356" s="71">
        <f t="shared" si="81"/>
        <v>0</v>
      </c>
      <c r="AE356" t="str">
        <f t="shared" si="76"/>
        <v/>
      </c>
    </row>
    <row r="357" spans="1:31" ht="15.75" thickBot="1" x14ac:dyDescent="0.3">
      <c r="A357" s="225">
        <f t="shared" si="77"/>
        <v>353</v>
      </c>
      <c r="B357" s="18"/>
      <c r="C357" s="19"/>
      <c r="D357" s="20"/>
      <c r="E357" s="62">
        <v>0</v>
      </c>
      <c r="F357" s="255">
        <v>0.255</v>
      </c>
      <c r="G357" s="8">
        <f t="shared" si="64"/>
        <v>0</v>
      </c>
      <c r="H357" s="8">
        <f t="shared" si="65"/>
        <v>0</v>
      </c>
      <c r="I357" s="8">
        <f t="shared" si="66"/>
        <v>0</v>
      </c>
      <c r="J357" s="8">
        <f t="shared" si="59"/>
        <v>0</v>
      </c>
      <c r="K357" s="8">
        <f t="shared" si="60"/>
        <v>0</v>
      </c>
      <c r="L357" s="8">
        <f t="shared" si="61"/>
        <v>0</v>
      </c>
      <c r="M357" s="14">
        <f t="shared" si="78"/>
        <v>0</v>
      </c>
      <c r="N357" s="46"/>
      <c r="O357" s="228" t="str">
        <f>IF(AND(E357&gt;0,N357&gt;0),IF(E357&gt;0,VLOOKUP(N357,Tilinumerot!$D$3:$F$54,3,FALSE),"Ei tilinroa"),"-")</f>
        <v>-</v>
      </c>
      <c r="P357" s="62"/>
      <c r="Q357" s="62"/>
      <c r="R357" s="62"/>
      <c r="S357" s="62"/>
      <c r="T357" s="62"/>
      <c r="U357" s="62"/>
      <c r="V357" s="62"/>
      <c r="W357" s="62"/>
      <c r="X357" s="62"/>
      <c r="Y357" s="62"/>
      <c r="Z357" s="64"/>
      <c r="AA357" s="64"/>
      <c r="AB357" s="15">
        <f t="shared" si="79"/>
        <v>0</v>
      </c>
      <c r="AC357" s="71">
        <f t="shared" si="80"/>
        <v>0</v>
      </c>
      <c r="AD357" s="71">
        <f t="shared" si="81"/>
        <v>0</v>
      </c>
      <c r="AE357" t="str">
        <f t="shared" si="76"/>
        <v/>
      </c>
    </row>
    <row r="358" spans="1:31" ht="15.75" thickBot="1" x14ac:dyDescent="0.3">
      <c r="A358" s="225">
        <f t="shared" si="77"/>
        <v>354</v>
      </c>
      <c r="B358" s="18"/>
      <c r="C358" s="19"/>
      <c r="D358" s="20"/>
      <c r="E358" s="62">
        <v>0</v>
      </c>
      <c r="F358" s="255">
        <v>0.255</v>
      </c>
      <c r="G358" s="8">
        <f t="shared" si="64"/>
        <v>0</v>
      </c>
      <c r="H358" s="8">
        <f t="shared" si="65"/>
        <v>0</v>
      </c>
      <c r="I358" s="8">
        <f t="shared" si="66"/>
        <v>0</v>
      </c>
      <c r="J358" s="8">
        <f t="shared" si="59"/>
        <v>0</v>
      </c>
      <c r="K358" s="8">
        <f t="shared" si="60"/>
        <v>0</v>
      </c>
      <c r="L358" s="8">
        <f t="shared" si="61"/>
        <v>0</v>
      </c>
      <c r="M358" s="14">
        <f t="shared" si="78"/>
        <v>0</v>
      </c>
      <c r="N358" s="46"/>
      <c r="O358" s="228" t="str">
        <f>IF(AND(E358&gt;0,N358&gt;0),IF(E358&gt;0,VLOOKUP(N358,Tilinumerot!$D$3:$F$54,3,FALSE),"Ei tilinroa"),"-")</f>
        <v>-</v>
      </c>
      <c r="P358" s="62">
        <v>0</v>
      </c>
      <c r="Q358" s="62"/>
      <c r="R358" s="62"/>
      <c r="S358" s="62"/>
      <c r="T358" s="62"/>
      <c r="U358" s="62"/>
      <c r="V358" s="62"/>
      <c r="W358" s="62"/>
      <c r="X358" s="62"/>
      <c r="Y358" s="62"/>
      <c r="Z358" s="64"/>
      <c r="AA358" s="64"/>
      <c r="AB358" s="15">
        <f t="shared" si="79"/>
        <v>0</v>
      </c>
      <c r="AC358" s="71">
        <f t="shared" si="80"/>
        <v>0</v>
      </c>
      <c r="AD358" s="71">
        <f t="shared" si="81"/>
        <v>0</v>
      </c>
      <c r="AE358" t="str">
        <f t="shared" si="76"/>
        <v/>
      </c>
    </row>
    <row r="359" spans="1:31" ht="15.75" thickBot="1" x14ac:dyDescent="0.3">
      <c r="A359" s="225">
        <f t="shared" si="77"/>
        <v>355</v>
      </c>
      <c r="B359" s="18"/>
      <c r="C359" s="19"/>
      <c r="D359" s="20"/>
      <c r="E359" s="62">
        <v>0</v>
      </c>
      <c r="F359" s="255">
        <v>0.255</v>
      </c>
      <c r="G359" s="8">
        <f t="shared" si="64"/>
        <v>0</v>
      </c>
      <c r="H359" s="8">
        <f t="shared" si="65"/>
        <v>0</v>
      </c>
      <c r="I359" s="8">
        <f t="shared" si="66"/>
        <v>0</v>
      </c>
      <c r="J359" s="8">
        <f t="shared" si="59"/>
        <v>0</v>
      </c>
      <c r="K359" s="8">
        <f t="shared" si="60"/>
        <v>0</v>
      </c>
      <c r="L359" s="8">
        <f t="shared" si="61"/>
        <v>0</v>
      </c>
      <c r="M359" s="14">
        <f t="shared" si="78"/>
        <v>0</v>
      </c>
      <c r="N359" s="46"/>
      <c r="O359" s="228" t="str">
        <f>IF(AND(E359&gt;0,N359&gt;0),IF(E359&gt;0,VLOOKUP(N359,Tilinumerot!$D$3:$F$54,3,FALSE),"Ei tilinroa"),"-")</f>
        <v>-</v>
      </c>
      <c r="P359" s="62"/>
      <c r="Q359" s="62"/>
      <c r="R359" s="62"/>
      <c r="S359" s="62"/>
      <c r="T359" s="62"/>
      <c r="U359" s="62"/>
      <c r="V359" s="62"/>
      <c r="W359" s="62"/>
      <c r="X359" s="62"/>
      <c r="Y359" s="62"/>
      <c r="Z359" s="64"/>
      <c r="AA359" s="64"/>
      <c r="AB359" s="15">
        <f t="shared" si="79"/>
        <v>0</v>
      </c>
      <c r="AC359" s="71">
        <f t="shared" si="80"/>
        <v>0</v>
      </c>
      <c r="AD359" s="71">
        <f t="shared" si="81"/>
        <v>0</v>
      </c>
      <c r="AE359" t="str">
        <f t="shared" si="76"/>
        <v/>
      </c>
    </row>
    <row r="360" spans="1:31" ht="15.75" thickBot="1" x14ac:dyDescent="0.3">
      <c r="A360" s="225">
        <f t="shared" si="77"/>
        <v>356</v>
      </c>
      <c r="B360" s="18"/>
      <c r="C360" s="19"/>
      <c r="D360" s="20"/>
      <c r="E360" s="62">
        <v>0</v>
      </c>
      <c r="F360" s="255">
        <v>0.255</v>
      </c>
      <c r="G360" s="8">
        <f t="shared" si="64"/>
        <v>0</v>
      </c>
      <c r="H360" s="8">
        <f t="shared" si="65"/>
        <v>0</v>
      </c>
      <c r="I360" s="8">
        <f t="shared" si="66"/>
        <v>0</v>
      </c>
      <c r="J360" s="8">
        <f t="shared" si="59"/>
        <v>0</v>
      </c>
      <c r="K360" s="8">
        <f t="shared" si="60"/>
        <v>0</v>
      </c>
      <c r="L360" s="8">
        <f t="shared" si="61"/>
        <v>0</v>
      </c>
      <c r="M360" s="14">
        <f t="shared" si="78"/>
        <v>0</v>
      </c>
      <c r="N360" s="46"/>
      <c r="O360" s="228" t="str">
        <f>IF(AND(E360&gt;0,N360&gt;0),IF(E360&gt;0,VLOOKUP(N360,Tilinumerot!$D$3:$F$54,3,FALSE),"Ei tilinroa"),"-")</f>
        <v>-</v>
      </c>
      <c r="P360" s="62"/>
      <c r="Q360" s="62"/>
      <c r="R360" s="62"/>
      <c r="S360" s="62"/>
      <c r="T360" s="62"/>
      <c r="U360" s="62"/>
      <c r="V360" s="62"/>
      <c r="W360" s="62"/>
      <c r="X360" s="62"/>
      <c r="Y360" s="62"/>
      <c r="Z360" s="64"/>
      <c r="AA360" s="64"/>
      <c r="AB360" s="15">
        <f t="shared" si="79"/>
        <v>0</v>
      </c>
      <c r="AC360" s="71">
        <f t="shared" si="80"/>
        <v>0</v>
      </c>
      <c r="AD360" s="71">
        <f t="shared" si="81"/>
        <v>0</v>
      </c>
      <c r="AE360" t="str">
        <f t="shared" si="76"/>
        <v/>
      </c>
    </row>
    <row r="361" spans="1:31" ht="15.75" thickBot="1" x14ac:dyDescent="0.3">
      <c r="A361" s="225">
        <f t="shared" si="77"/>
        <v>357</v>
      </c>
      <c r="B361" s="18"/>
      <c r="C361" s="19"/>
      <c r="D361" s="20"/>
      <c r="E361" s="62">
        <v>0</v>
      </c>
      <c r="F361" s="255">
        <v>0.255</v>
      </c>
      <c r="G361" s="8">
        <f t="shared" si="64"/>
        <v>0</v>
      </c>
      <c r="H361" s="8">
        <f t="shared" si="65"/>
        <v>0</v>
      </c>
      <c r="I361" s="8">
        <f t="shared" si="66"/>
        <v>0</v>
      </c>
      <c r="J361" s="8">
        <f t="shared" si="59"/>
        <v>0</v>
      </c>
      <c r="K361" s="8">
        <f t="shared" si="60"/>
        <v>0</v>
      </c>
      <c r="L361" s="8">
        <f t="shared" si="61"/>
        <v>0</v>
      </c>
      <c r="M361" s="14">
        <f t="shared" si="78"/>
        <v>0</v>
      </c>
      <c r="N361" s="46"/>
      <c r="O361" s="228" t="str">
        <f>IF(AND(E361&gt;0,N361&gt;0),IF(E361&gt;0,VLOOKUP(N361,Tilinumerot!$D$3:$F$54,3,FALSE),"Ei tilinroa"),"-")</f>
        <v>-</v>
      </c>
      <c r="P361" s="62"/>
      <c r="Q361" s="62"/>
      <c r="R361" s="62"/>
      <c r="S361" s="62"/>
      <c r="T361" s="62"/>
      <c r="U361" s="62"/>
      <c r="V361" s="62"/>
      <c r="W361" s="62"/>
      <c r="X361" s="62"/>
      <c r="Y361" s="62"/>
      <c r="Z361" s="64"/>
      <c r="AA361" s="64"/>
      <c r="AB361" s="15">
        <f t="shared" si="79"/>
        <v>0</v>
      </c>
      <c r="AC361" s="71">
        <f t="shared" si="80"/>
        <v>0</v>
      </c>
      <c r="AD361" s="71">
        <f t="shared" si="81"/>
        <v>0</v>
      </c>
      <c r="AE361" t="str">
        <f t="shared" si="76"/>
        <v/>
      </c>
    </row>
    <row r="362" spans="1:31" ht="15.75" thickBot="1" x14ac:dyDescent="0.3">
      <c r="A362" s="225">
        <f t="shared" si="77"/>
        <v>358</v>
      </c>
      <c r="B362" s="18"/>
      <c r="C362" s="19"/>
      <c r="D362" s="20"/>
      <c r="E362" s="62">
        <v>0</v>
      </c>
      <c r="F362" s="255">
        <v>0.255</v>
      </c>
      <c r="G362" s="8">
        <f t="shared" si="64"/>
        <v>0</v>
      </c>
      <c r="H362" s="8">
        <f t="shared" si="65"/>
        <v>0</v>
      </c>
      <c r="I362" s="8">
        <f t="shared" si="66"/>
        <v>0</v>
      </c>
      <c r="J362" s="8">
        <f t="shared" si="59"/>
        <v>0</v>
      </c>
      <c r="K362" s="8">
        <f t="shared" si="60"/>
        <v>0</v>
      </c>
      <c r="L362" s="8">
        <f t="shared" si="61"/>
        <v>0</v>
      </c>
      <c r="M362" s="14">
        <f t="shared" si="78"/>
        <v>0</v>
      </c>
      <c r="N362" s="46"/>
      <c r="O362" s="228" t="str">
        <f>IF(AND(E362&gt;0,N362&gt;0),IF(E362&gt;0,VLOOKUP(N362,Tilinumerot!$D$3:$F$54,3,FALSE),"Ei tilinroa"),"-")</f>
        <v>-</v>
      </c>
      <c r="P362" s="62"/>
      <c r="Q362" s="62"/>
      <c r="R362" s="62"/>
      <c r="S362" s="62"/>
      <c r="T362" s="62"/>
      <c r="U362" s="62"/>
      <c r="V362" s="62"/>
      <c r="W362" s="62"/>
      <c r="X362" s="62"/>
      <c r="Y362" s="62"/>
      <c r="Z362" s="64"/>
      <c r="AA362" s="64"/>
      <c r="AB362" s="15">
        <f t="shared" si="79"/>
        <v>0</v>
      </c>
      <c r="AC362" s="71">
        <f t="shared" si="80"/>
        <v>0</v>
      </c>
      <c r="AD362" s="71">
        <f t="shared" si="81"/>
        <v>0</v>
      </c>
      <c r="AE362" t="str">
        <f t="shared" si="76"/>
        <v/>
      </c>
    </row>
    <row r="363" spans="1:31" ht="15.75" thickBot="1" x14ac:dyDescent="0.3">
      <c r="A363" s="225">
        <f t="shared" si="77"/>
        <v>359</v>
      </c>
      <c r="B363" s="18"/>
      <c r="C363" s="19"/>
      <c r="D363" s="20"/>
      <c r="E363" s="62">
        <v>0</v>
      </c>
      <c r="F363" s="255">
        <v>0.255</v>
      </c>
      <c r="G363" s="8">
        <f t="shared" si="64"/>
        <v>0</v>
      </c>
      <c r="H363" s="8">
        <f t="shared" si="65"/>
        <v>0</v>
      </c>
      <c r="I363" s="8">
        <f t="shared" si="66"/>
        <v>0</v>
      </c>
      <c r="J363" s="8">
        <f t="shared" si="59"/>
        <v>0</v>
      </c>
      <c r="K363" s="8">
        <f t="shared" si="60"/>
        <v>0</v>
      </c>
      <c r="L363" s="8">
        <f t="shared" si="61"/>
        <v>0</v>
      </c>
      <c r="M363" s="14">
        <f t="shared" si="78"/>
        <v>0</v>
      </c>
      <c r="N363" s="46"/>
      <c r="O363" s="228" t="str">
        <f>IF(AND(E363&gt;0,N363&gt;0),IF(E363&gt;0,VLOOKUP(N363,Tilinumerot!$D$3:$F$54,3,FALSE),"Ei tilinroa"),"-")</f>
        <v>-</v>
      </c>
      <c r="P363" s="62"/>
      <c r="Q363" s="62"/>
      <c r="R363" s="62"/>
      <c r="S363" s="62"/>
      <c r="T363" s="62"/>
      <c r="U363" s="62"/>
      <c r="V363" s="62"/>
      <c r="W363" s="62"/>
      <c r="X363" s="62"/>
      <c r="Y363" s="62"/>
      <c r="Z363" s="64"/>
      <c r="AA363" s="64"/>
      <c r="AB363" s="15">
        <f t="shared" si="79"/>
        <v>0</v>
      </c>
      <c r="AC363" s="71">
        <f t="shared" si="80"/>
        <v>0</v>
      </c>
      <c r="AD363" s="71">
        <f t="shared" si="81"/>
        <v>0</v>
      </c>
      <c r="AE363" t="str">
        <f t="shared" si="76"/>
        <v/>
      </c>
    </row>
    <row r="364" spans="1:31" ht="15.75" thickBot="1" x14ac:dyDescent="0.3">
      <c r="A364" s="225">
        <f t="shared" si="77"/>
        <v>360</v>
      </c>
      <c r="B364" s="18"/>
      <c r="C364" s="19"/>
      <c r="D364" s="20"/>
      <c r="E364" s="62">
        <v>0</v>
      </c>
      <c r="F364" s="255">
        <v>0.255</v>
      </c>
      <c r="G364" s="8">
        <f t="shared" si="64"/>
        <v>0</v>
      </c>
      <c r="H364" s="8">
        <f t="shared" si="65"/>
        <v>0</v>
      </c>
      <c r="I364" s="8">
        <f t="shared" si="66"/>
        <v>0</v>
      </c>
      <c r="J364" s="8">
        <f t="shared" si="59"/>
        <v>0</v>
      </c>
      <c r="K364" s="8">
        <f t="shared" si="60"/>
        <v>0</v>
      </c>
      <c r="L364" s="8">
        <f t="shared" si="61"/>
        <v>0</v>
      </c>
      <c r="M364" s="14">
        <f t="shared" si="78"/>
        <v>0</v>
      </c>
      <c r="N364" s="46"/>
      <c r="O364" s="228" t="str">
        <f>IF(AND(E364&gt;0,N364&gt;0),IF(E364&gt;0,VLOOKUP(N364,Tilinumerot!$D$3:$F$54,3,FALSE),"Ei tilinroa"),"-")</f>
        <v>-</v>
      </c>
      <c r="P364" s="62"/>
      <c r="Q364" s="62"/>
      <c r="R364" s="62"/>
      <c r="S364" s="62"/>
      <c r="T364" s="62"/>
      <c r="U364" s="62"/>
      <c r="V364" s="62"/>
      <c r="W364" s="62"/>
      <c r="X364" s="62"/>
      <c r="Y364" s="62"/>
      <c r="Z364" s="64"/>
      <c r="AA364" s="64"/>
      <c r="AB364" s="15">
        <f t="shared" si="79"/>
        <v>0</v>
      </c>
      <c r="AC364" s="71">
        <f t="shared" si="80"/>
        <v>0</v>
      </c>
      <c r="AD364" s="71">
        <f t="shared" si="81"/>
        <v>0</v>
      </c>
      <c r="AE364" t="str">
        <f t="shared" si="76"/>
        <v/>
      </c>
    </row>
    <row r="365" spans="1:31" ht="15.75" thickBot="1" x14ac:dyDescent="0.3">
      <c r="A365" s="225">
        <f t="shared" si="77"/>
        <v>361</v>
      </c>
      <c r="B365" s="18"/>
      <c r="C365" s="19"/>
      <c r="D365" s="20"/>
      <c r="E365" s="62">
        <v>0</v>
      </c>
      <c r="F365" s="255">
        <v>0.255</v>
      </c>
      <c r="G365" s="8">
        <f t="shared" si="64"/>
        <v>0</v>
      </c>
      <c r="H365" s="8">
        <f t="shared" si="65"/>
        <v>0</v>
      </c>
      <c r="I365" s="8">
        <f t="shared" si="66"/>
        <v>0</v>
      </c>
      <c r="J365" s="8">
        <f t="shared" si="59"/>
        <v>0</v>
      </c>
      <c r="K365" s="8">
        <f t="shared" si="60"/>
        <v>0</v>
      </c>
      <c r="L365" s="8">
        <f t="shared" si="61"/>
        <v>0</v>
      </c>
      <c r="M365" s="14">
        <f t="shared" si="78"/>
        <v>0</v>
      </c>
      <c r="N365" s="46"/>
      <c r="O365" s="228" t="str">
        <f>IF(AND(E365&gt;0,N365&gt;0),IF(E365&gt;0,VLOOKUP(N365,Tilinumerot!$D$3:$F$54,3,FALSE),"Ei tilinroa"),"-")</f>
        <v>-</v>
      </c>
      <c r="P365" s="62"/>
      <c r="Q365" s="62"/>
      <c r="R365" s="62"/>
      <c r="S365" s="62"/>
      <c r="T365" s="62"/>
      <c r="U365" s="62"/>
      <c r="V365" s="62"/>
      <c r="W365" s="62"/>
      <c r="X365" s="62"/>
      <c r="Y365" s="62"/>
      <c r="Z365" s="64"/>
      <c r="AA365" s="64"/>
      <c r="AB365" s="15">
        <f t="shared" si="79"/>
        <v>0</v>
      </c>
      <c r="AC365" s="71">
        <f t="shared" si="80"/>
        <v>0</v>
      </c>
      <c r="AD365" s="71">
        <f t="shared" si="81"/>
        <v>0</v>
      </c>
      <c r="AE365" t="str">
        <f t="shared" si="76"/>
        <v/>
      </c>
    </row>
    <row r="366" spans="1:31" ht="15.75" thickBot="1" x14ac:dyDescent="0.3">
      <c r="A366" s="225">
        <f t="shared" si="77"/>
        <v>362</v>
      </c>
      <c r="B366" s="18"/>
      <c r="C366" s="19"/>
      <c r="D366" s="20"/>
      <c r="E366" s="62">
        <v>0</v>
      </c>
      <c r="F366" s="255">
        <v>0.255</v>
      </c>
      <c r="G366" s="8">
        <f t="shared" si="64"/>
        <v>0</v>
      </c>
      <c r="H366" s="8">
        <f t="shared" si="65"/>
        <v>0</v>
      </c>
      <c r="I366" s="8">
        <f t="shared" si="66"/>
        <v>0</v>
      </c>
      <c r="J366" s="8">
        <f t="shared" si="59"/>
        <v>0</v>
      </c>
      <c r="K366" s="8">
        <f t="shared" si="60"/>
        <v>0</v>
      </c>
      <c r="L366" s="8">
        <f t="shared" si="61"/>
        <v>0</v>
      </c>
      <c r="M366" s="14">
        <f t="shared" si="78"/>
        <v>0</v>
      </c>
      <c r="N366" s="46"/>
      <c r="O366" s="228" t="str">
        <f>IF(AND(E366&gt;0,N366&gt;0),IF(E366&gt;0,VLOOKUP(N366,Tilinumerot!$D$3:$F$54,3,FALSE),"Ei tilinroa"),"-")</f>
        <v>-</v>
      </c>
      <c r="P366" s="62"/>
      <c r="Q366" s="62"/>
      <c r="R366" s="62"/>
      <c r="S366" s="62"/>
      <c r="T366" s="62"/>
      <c r="U366" s="62"/>
      <c r="V366" s="62"/>
      <c r="W366" s="62"/>
      <c r="X366" s="62"/>
      <c r="Y366" s="62"/>
      <c r="Z366" s="64"/>
      <c r="AA366" s="64"/>
      <c r="AB366" s="15">
        <f t="shared" si="79"/>
        <v>0</v>
      </c>
      <c r="AC366" s="71">
        <f t="shared" si="80"/>
        <v>0</v>
      </c>
      <c r="AD366" s="71">
        <f t="shared" si="81"/>
        <v>0</v>
      </c>
      <c r="AE366" t="str">
        <f t="shared" si="76"/>
        <v/>
      </c>
    </row>
    <row r="367" spans="1:31" ht="15.75" thickBot="1" x14ac:dyDescent="0.3">
      <c r="A367" s="225">
        <f t="shared" si="77"/>
        <v>363</v>
      </c>
      <c r="B367" s="18"/>
      <c r="C367" s="19"/>
      <c r="D367" s="20"/>
      <c r="E367" s="62">
        <v>0</v>
      </c>
      <c r="F367" s="255">
        <v>0.255</v>
      </c>
      <c r="G367" s="8">
        <f t="shared" si="64"/>
        <v>0</v>
      </c>
      <c r="H367" s="8">
        <f t="shared" si="65"/>
        <v>0</v>
      </c>
      <c r="I367" s="8">
        <f t="shared" si="66"/>
        <v>0</v>
      </c>
      <c r="J367" s="8">
        <f t="shared" si="59"/>
        <v>0</v>
      </c>
      <c r="K367" s="8">
        <f t="shared" si="60"/>
        <v>0</v>
      </c>
      <c r="L367" s="8">
        <f t="shared" si="61"/>
        <v>0</v>
      </c>
      <c r="M367" s="14">
        <f t="shared" si="78"/>
        <v>0</v>
      </c>
      <c r="N367" s="46"/>
      <c r="O367" s="228" t="str">
        <f>IF(AND(E367&gt;0,N367&gt;0),IF(E367&gt;0,VLOOKUP(N367,Tilinumerot!$D$3:$F$54,3,FALSE),"Ei tilinroa"),"-")</f>
        <v>-</v>
      </c>
      <c r="P367" s="62"/>
      <c r="Q367" s="62"/>
      <c r="R367" s="62"/>
      <c r="S367" s="62"/>
      <c r="T367" s="62"/>
      <c r="U367" s="62"/>
      <c r="V367" s="62"/>
      <c r="W367" s="62"/>
      <c r="X367" s="62"/>
      <c r="Y367" s="62"/>
      <c r="Z367" s="64"/>
      <c r="AA367" s="64"/>
      <c r="AB367" s="15">
        <f t="shared" si="79"/>
        <v>0</v>
      </c>
      <c r="AC367" s="71">
        <f t="shared" si="80"/>
        <v>0</v>
      </c>
      <c r="AD367" s="71">
        <f t="shared" si="81"/>
        <v>0</v>
      </c>
      <c r="AE367" t="str">
        <f t="shared" si="76"/>
        <v/>
      </c>
    </row>
    <row r="368" spans="1:31" ht="15.75" thickBot="1" x14ac:dyDescent="0.3">
      <c r="A368" s="225">
        <f t="shared" si="77"/>
        <v>364</v>
      </c>
      <c r="B368" s="18"/>
      <c r="C368" s="19"/>
      <c r="D368" s="20"/>
      <c r="E368" s="62">
        <v>0</v>
      </c>
      <c r="F368" s="255">
        <v>0.255</v>
      </c>
      <c r="G368" s="8">
        <f t="shared" si="64"/>
        <v>0</v>
      </c>
      <c r="H368" s="8">
        <f t="shared" si="65"/>
        <v>0</v>
      </c>
      <c r="I368" s="8">
        <f t="shared" si="66"/>
        <v>0</v>
      </c>
      <c r="J368" s="8">
        <f t="shared" si="59"/>
        <v>0</v>
      </c>
      <c r="K368" s="8">
        <f t="shared" si="60"/>
        <v>0</v>
      </c>
      <c r="L368" s="8">
        <f t="shared" si="61"/>
        <v>0</v>
      </c>
      <c r="M368" s="14">
        <f t="shared" si="78"/>
        <v>0</v>
      </c>
      <c r="N368" s="46"/>
      <c r="O368" s="228" t="str">
        <f>IF(AND(E368&gt;0,N368&gt;0),IF(E368&gt;0,VLOOKUP(N368,Tilinumerot!$D$3:$F$54,3,FALSE),"Ei tilinroa"),"-")</f>
        <v>-</v>
      </c>
      <c r="P368" s="62"/>
      <c r="Q368" s="62"/>
      <c r="R368" s="62"/>
      <c r="S368" s="62"/>
      <c r="T368" s="62"/>
      <c r="U368" s="62"/>
      <c r="V368" s="62"/>
      <c r="W368" s="62"/>
      <c r="X368" s="62"/>
      <c r="Y368" s="62"/>
      <c r="Z368" s="64"/>
      <c r="AA368" s="64"/>
      <c r="AB368" s="15">
        <f t="shared" si="79"/>
        <v>0</v>
      </c>
      <c r="AC368" s="71">
        <f t="shared" si="80"/>
        <v>0</v>
      </c>
      <c r="AD368" s="71">
        <f t="shared" si="81"/>
        <v>0</v>
      </c>
      <c r="AE368" t="str">
        <f t="shared" si="76"/>
        <v/>
      </c>
    </row>
    <row r="369" spans="1:31" ht="15.75" thickBot="1" x14ac:dyDescent="0.3">
      <c r="A369" s="225">
        <f t="shared" si="77"/>
        <v>365</v>
      </c>
      <c r="B369" s="18"/>
      <c r="C369" s="19"/>
      <c r="D369" s="20"/>
      <c r="E369" s="62">
        <v>0</v>
      </c>
      <c r="F369" s="255">
        <v>0.255</v>
      </c>
      <c r="G369" s="8">
        <f t="shared" si="64"/>
        <v>0</v>
      </c>
      <c r="H369" s="8">
        <f t="shared" si="65"/>
        <v>0</v>
      </c>
      <c r="I369" s="8">
        <f t="shared" si="66"/>
        <v>0</v>
      </c>
      <c r="J369" s="8">
        <f t="shared" si="59"/>
        <v>0</v>
      </c>
      <c r="K369" s="8">
        <f t="shared" si="60"/>
        <v>0</v>
      </c>
      <c r="L369" s="8">
        <f t="shared" si="61"/>
        <v>0</v>
      </c>
      <c r="M369" s="14">
        <f t="shared" si="78"/>
        <v>0</v>
      </c>
      <c r="N369" s="46"/>
      <c r="O369" s="228" t="str">
        <f>IF(AND(E369&gt;0,N369&gt;0),IF(E369&gt;0,VLOOKUP(N369,Tilinumerot!$D$3:$F$54,3,FALSE),"Ei tilinroa"),"-")</f>
        <v>-</v>
      </c>
      <c r="P369" s="62"/>
      <c r="Q369" s="62"/>
      <c r="R369" s="62"/>
      <c r="S369" s="62"/>
      <c r="T369" s="62"/>
      <c r="U369" s="62"/>
      <c r="V369" s="62"/>
      <c r="W369" s="62"/>
      <c r="X369" s="62"/>
      <c r="Y369" s="62"/>
      <c r="Z369" s="64"/>
      <c r="AA369" s="64"/>
      <c r="AB369" s="15">
        <f t="shared" si="79"/>
        <v>0</v>
      </c>
      <c r="AC369" s="71">
        <f t="shared" si="80"/>
        <v>0</v>
      </c>
      <c r="AD369" s="71">
        <f t="shared" si="81"/>
        <v>0</v>
      </c>
      <c r="AE369" t="str">
        <f t="shared" si="76"/>
        <v/>
      </c>
    </row>
    <row r="370" spans="1:31" ht="15.75" thickBot="1" x14ac:dyDescent="0.3">
      <c r="A370" s="225">
        <f t="shared" si="77"/>
        <v>366</v>
      </c>
      <c r="B370" s="18"/>
      <c r="C370" s="19"/>
      <c r="D370" s="20"/>
      <c r="E370" s="62">
        <v>0</v>
      </c>
      <c r="F370" s="255">
        <v>0.255</v>
      </c>
      <c r="G370" s="8">
        <f t="shared" si="64"/>
        <v>0</v>
      </c>
      <c r="H370" s="8">
        <f t="shared" si="65"/>
        <v>0</v>
      </c>
      <c r="I370" s="8">
        <f t="shared" si="66"/>
        <v>0</v>
      </c>
      <c r="J370" s="8">
        <f t="shared" si="59"/>
        <v>0</v>
      </c>
      <c r="K370" s="8">
        <f t="shared" si="60"/>
        <v>0</v>
      </c>
      <c r="L370" s="8">
        <f t="shared" si="61"/>
        <v>0</v>
      </c>
      <c r="M370" s="14">
        <f t="shared" si="78"/>
        <v>0</v>
      </c>
      <c r="N370" s="46"/>
      <c r="O370" s="228" t="str">
        <f>IF(AND(E370&gt;0,N370&gt;0),IF(E370&gt;0,VLOOKUP(N370,Tilinumerot!$D$3:$F$54,3,FALSE),"Ei tilinroa"),"-")</f>
        <v>-</v>
      </c>
      <c r="P370" s="62"/>
      <c r="Q370" s="62"/>
      <c r="R370" s="62"/>
      <c r="S370" s="62"/>
      <c r="T370" s="62"/>
      <c r="U370" s="62"/>
      <c r="V370" s="62"/>
      <c r="W370" s="62"/>
      <c r="X370" s="62"/>
      <c r="Y370" s="62"/>
      <c r="Z370" s="64"/>
      <c r="AA370" s="64"/>
      <c r="AB370" s="15">
        <f t="shared" si="79"/>
        <v>0</v>
      </c>
      <c r="AC370" s="71">
        <f t="shared" si="80"/>
        <v>0</v>
      </c>
      <c r="AD370" s="71">
        <f t="shared" si="81"/>
        <v>0</v>
      </c>
      <c r="AE370" t="str">
        <f t="shared" si="76"/>
        <v/>
      </c>
    </row>
    <row r="371" spans="1:31" ht="15.75" thickBot="1" x14ac:dyDescent="0.3">
      <c r="A371" s="225">
        <f t="shared" si="77"/>
        <v>367</v>
      </c>
      <c r="B371" s="18"/>
      <c r="C371" s="19"/>
      <c r="D371" s="20"/>
      <c r="E371" s="62">
        <v>0</v>
      </c>
      <c r="F371" s="255">
        <v>0.255</v>
      </c>
      <c r="G371" s="8">
        <f t="shared" si="64"/>
        <v>0</v>
      </c>
      <c r="H371" s="8">
        <f t="shared" si="65"/>
        <v>0</v>
      </c>
      <c r="I371" s="8">
        <f t="shared" si="66"/>
        <v>0</v>
      </c>
      <c r="J371" s="8">
        <f t="shared" si="59"/>
        <v>0</v>
      </c>
      <c r="K371" s="8">
        <f t="shared" si="60"/>
        <v>0</v>
      </c>
      <c r="L371" s="8">
        <f t="shared" si="61"/>
        <v>0</v>
      </c>
      <c r="M371" s="14">
        <f t="shared" si="78"/>
        <v>0</v>
      </c>
      <c r="N371" s="46"/>
      <c r="O371" s="228" t="str">
        <f>IF(AND(E371&gt;0,N371&gt;0),IF(E371&gt;0,VLOOKUP(N371,Tilinumerot!$D$3:$F$54,3,FALSE),"Ei tilinroa"),"-")</f>
        <v>-</v>
      </c>
      <c r="P371" s="62"/>
      <c r="Q371" s="62"/>
      <c r="R371" s="62"/>
      <c r="S371" s="62"/>
      <c r="T371" s="62"/>
      <c r="U371" s="62"/>
      <c r="V371" s="62"/>
      <c r="W371" s="62"/>
      <c r="X371" s="62"/>
      <c r="Y371" s="62"/>
      <c r="Z371" s="64"/>
      <c r="AA371" s="64"/>
      <c r="AB371" s="15">
        <f t="shared" si="79"/>
        <v>0</v>
      </c>
      <c r="AC371" s="71">
        <f t="shared" si="80"/>
        <v>0</v>
      </c>
      <c r="AD371" s="71">
        <f t="shared" si="81"/>
        <v>0</v>
      </c>
      <c r="AE371" t="str">
        <f t="shared" si="76"/>
        <v/>
      </c>
    </row>
    <row r="372" spans="1:31" ht="15.75" thickBot="1" x14ac:dyDescent="0.3">
      <c r="A372" s="225">
        <f t="shared" si="77"/>
        <v>368</v>
      </c>
      <c r="B372" s="18"/>
      <c r="C372" s="19"/>
      <c r="D372" s="20"/>
      <c r="E372" s="62">
        <v>0</v>
      </c>
      <c r="F372" s="255">
        <v>0.255</v>
      </c>
      <c r="G372" s="8">
        <f t="shared" si="64"/>
        <v>0</v>
      </c>
      <c r="H372" s="8">
        <f t="shared" si="65"/>
        <v>0</v>
      </c>
      <c r="I372" s="8">
        <f t="shared" si="66"/>
        <v>0</v>
      </c>
      <c r="J372" s="8">
        <f t="shared" si="59"/>
        <v>0</v>
      </c>
      <c r="K372" s="8">
        <f t="shared" si="60"/>
        <v>0</v>
      </c>
      <c r="L372" s="8">
        <f t="shared" si="61"/>
        <v>0</v>
      </c>
      <c r="M372" s="14">
        <f t="shared" si="78"/>
        <v>0</v>
      </c>
      <c r="N372" s="46"/>
      <c r="O372" s="228" t="str">
        <f>IF(AND(E372&gt;0,N372&gt;0),IF(E372&gt;0,VLOOKUP(N372,Tilinumerot!$D$3:$F$54,3,FALSE),"Ei tilinroa"),"-")</f>
        <v>-</v>
      </c>
      <c r="P372" s="62"/>
      <c r="Q372" s="62"/>
      <c r="R372" s="62"/>
      <c r="S372" s="62"/>
      <c r="T372" s="62"/>
      <c r="U372" s="62"/>
      <c r="V372" s="62"/>
      <c r="W372" s="62"/>
      <c r="X372" s="62"/>
      <c r="Y372" s="62"/>
      <c r="Z372" s="64"/>
      <c r="AA372" s="64"/>
      <c r="AB372" s="15">
        <f t="shared" si="79"/>
        <v>0</v>
      </c>
      <c r="AC372" s="71">
        <f t="shared" si="80"/>
        <v>0</v>
      </c>
      <c r="AD372" s="71">
        <f t="shared" si="81"/>
        <v>0</v>
      </c>
      <c r="AE372" t="str">
        <f t="shared" si="76"/>
        <v/>
      </c>
    </row>
    <row r="373" spans="1:31" ht="15.75" thickBot="1" x14ac:dyDescent="0.3">
      <c r="A373" s="225">
        <f t="shared" si="77"/>
        <v>369</v>
      </c>
      <c r="B373" s="18"/>
      <c r="C373" s="19"/>
      <c r="D373" s="20"/>
      <c r="E373" s="62">
        <v>0</v>
      </c>
      <c r="F373" s="255">
        <v>0.255</v>
      </c>
      <c r="G373" s="8">
        <f t="shared" si="64"/>
        <v>0</v>
      </c>
      <c r="H373" s="8">
        <f t="shared" si="65"/>
        <v>0</v>
      </c>
      <c r="I373" s="8">
        <f t="shared" si="66"/>
        <v>0</v>
      </c>
      <c r="J373" s="8">
        <f t="shared" si="59"/>
        <v>0</v>
      </c>
      <c r="K373" s="8">
        <f t="shared" si="60"/>
        <v>0</v>
      </c>
      <c r="L373" s="8">
        <f t="shared" si="61"/>
        <v>0</v>
      </c>
      <c r="M373" s="14">
        <f t="shared" si="78"/>
        <v>0</v>
      </c>
      <c r="N373" s="46"/>
      <c r="O373" s="228" t="str">
        <f>IF(AND(E373&gt;0,N373&gt;0),IF(E373&gt;0,VLOOKUP(N373,Tilinumerot!$D$3:$F$54,3,FALSE),"Ei tilinroa"),"-")</f>
        <v>-</v>
      </c>
      <c r="P373" s="62"/>
      <c r="Q373" s="62"/>
      <c r="R373" s="62"/>
      <c r="S373" s="62"/>
      <c r="T373" s="62"/>
      <c r="U373" s="62"/>
      <c r="V373" s="62"/>
      <c r="W373" s="62"/>
      <c r="X373" s="62"/>
      <c r="Y373" s="62"/>
      <c r="Z373" s="64"/>
      <c r="AA373" s="64"/>
      <c r="AB373" s="15">
        <f t="shared" si="79"/>
        <v>0</v>
      </c>
      <c r="AC373" s="71">
        <f t="shared" si="80"/>
        <v>0</v>
      </c>
      <c r="AD373" s="71">
        <f t="shared" si="81"/>
        <v>0</v>
      </c>
      <c r="AE373" t="str">
        <f t="shared" si="76"/>
        <v/>
      </c>
    </row>
    <row r="374" spans="1:31" ht="15.75" thickBot="1" x14ac:dyDescent="0.3">
      <c r="A374" s="225">
        <f t="shared" si="77"/>
        <v>370</v>
      </c>
      <c r="B374" s="18"/>
      <c r="C374" s="19"/>
      <c r="D374" s="20"/>
      <c r="E374" s="62">
        <v>0</v>
      </c>
      <c r="F374" s="255">
        <v>0.255</v>
      </c>
      <c r="G374" s="8">
        <f t="shared" si="64"/>
        <v>0</v>
      </c>
      <c r="H374" s="8">
        <f t="shared" si="65"/>
        <v>0</v>
      </c>
      <c r="I374" s="8">
        <f t="shared" si="66"/>
        <v>0</v>
      </c>
      <c r="J374" s="8">
        <f t="shared" si="59"/>
        <v>0</v>
      </c>
      <c r="K374" s="8">
        <f t="shared" si="60"/>
        <v>0</v>
      </c>
      <c r="L374" s="8">
        <f t="shared" si="61"/>
        <v>0</v>
      </c>
      <c r="M374" s="14">
        <f t="shared" si="78"/>
        <v>0</v>
      </c>
      <c r="N374" s="46"/>
      <c r="O374" s="228" t="str">
        <f>IF(AND(E374&gt;0,N374&gt;0),IF(E374&gt;0,VLOOKUP(N374,Tilinumerot!$D$3:$F$54,3,FALSE),"Ei tilinroa"),"-")</f>
        <v>-</v>
      </c>
      <c r="P374" s="62"/>
      <c r="Q374" s="62"/>
      <c r="R374" s="62"/>
      <c r="S374" s="62"/>
      <c r="T374" s="62"/>
      <c r="U374" s="62"/>
      <c r="V374" s="62"/>
      <c r="W374" s="62"/>
      <c r="X374" s="62"/>
      <c r="Y374" s="62"/>
      <c r="Z374" s="64"/>
      <c r="AA374" s="64"/>
      <c r="AB374" s="15">
        <f t="shared" si="79"/>
        <v>0</v>
      </c>
      <c r="AC374" s="71">
        <f t="shared" si="80"/>
        <v>0</v>
      </c>
      <c r="AD374" s="71">
        <f t="shared" si="81"/>
        <v>0</v>
      </c>
      <c r="AE374" t="str">
        <f t="shared" si="76"/>
        <v/>
      </c>
    </row>
    <row r="375" spans="1:31" ht="15.75" thickBot="1" x14ac:dyDescent="0.3">
      <c r="A375" s="225">
        <f t="shared" si="77"/>
        <v>371</v>
      </c>
      <c r="B375" s="18"/>
      <c r="C375" s="19"/>
      <c r="D375" s="20"/>
      <c r="E375" s="62">
        <v>0</v>
      </c>
      <c r="F375" s="255">
        <v>0.255</v>
      </c>
      <c r="G375" s="8">
        <f t="shared" si="64"/>
        <v>0</v>
      </c>
      <c r="H375" s="8">
        <f t="shared" si="65"/>
        <v>0</v>
      </c>
      <c r="I375" s="8">
        <f t="shared" si="66"/>
        <v>0</v>
      </c>
      <c r="J375" s="8">
        <f t="shared" si="59"/>
        <v>0</v>
      </c>
      <c r="K375" s="8">
        <f t="shared" si="60"/>
        <v>0</v>
      </c>
      <c r="L375" s="8">
        <f t="shared" si="61"/>
        <v>0</v>
      </c>
      <c r="M375" s="14">
        <f t="shared" si="78"/>
        <v>0</v>
      </c>
      <c r="N375" s="46"/>
      <c r="O375" s="228" t="str">
        <f>IF(AND(E375&gt;0,N375&gt;0),IF(E375&gt;0,VLOOKUP(N375,Tilinumerot!$D$3:$F$54,3,FALSE),"Ei tilinroa"),"-")</f>
        <v>-</v>
      </c>
      <c r="P375" s="62"/>
      <c r="Q375" s="62"/>
      <c r="R375" s="62"/>
      <c r="S375" s="62"/>
      <c r="T375" s="62"/>
      <c r="U375" s="62"/>
      <c r="V375" s="62"/>
      <c r="W375" s="62"/>
      <c r="X375" s="62"/>
      <c r="Y375" s="62"/>
      <c r="Z375" s="64"/>
      <c r="AA375" s="64"/>
      <c r="AB375" s="15">
        <f t="shared" si="79"/>
        <v>0</v>
      </c>
      <c r="AC375" s="71">
        <f t="shared" si="80"/>
        <v>0</v>
      </c>
      <c r="AD375" s="71">
        <f t="shared" si="81"/>
        <v>0</v>
      </c>
      <c r="AE375" t="str">
        <f t="shared" si="76"/>
        <v/>
      </c>
    </row>
    <row r="376" spans="1:31" ht="15.75" thickBot="1" x14ac:dyDescent="0.3">
      <c r="A376" s="225">
        <f t="shared" si="77"/>
        <v>372</v>
      </c>
      <c r="B376" s="18"/>
      <c r="C376" s="19"/>
      <c r="D376" s="20"/>
      <c r="E376" s="62">
        <v>0</v>
      </c>
      <c r="F376" s="255">
        <v>0.255</v>
      </c>
      <c r="G376" s="8">
        <f t="shared" si="64"/>
        <v>0</v>
      </c>
      <c r="H376" s="8">
        <f t="shared" si="65"/>
        <v>0</v>
      </c>
      <c r="I376" s="8">
        <f t="shared" si="66"/>
        <v>0</v>
      </c>
      <c r="J376" s="8">
        <f t="shared" si="59"/>
        <v>0</v>
      </c>
      <c r="K376" s="8">
        <f t="shared" si="60"/>
        <v>0</v>
      </c>
      <c r="L376" s="8">
        <f t="shared" si="61"/>
        <v>0</v>
      </c>
      <c r="M376" s="14">
        <f t="shared" si="78"/>
        <v>0</v>
      </c>
      <c r="N376" s="46"/>
      <c r="O376" s="228" t="str">
        <f>IF(AND(E376&gt;0,N376&gt;0),IF(E376&gt;0,VLOOKUP(N376,Tilinumerot!$D$3:$F$54,3,FALSE),"Ei tilinroa"),"-")</f>
        <v>-</v>
      </c>
      <c r="P376" s="62"/>
      <c r="Q376" s="62"/>
      <c r="R376" s="62"/>
      <c r="S376" s="62"/>
      <c r="T376" s="62"/>
      <c r="U376" s="62"/>
      <c r="V376" s="62"/>
      <c r="W376" s="62"/>
      <c r="X376" s="62"/>
      <c r="Y376" s="62"/>
      <c r="Z376" s="64"/>
      <c r="AA376" s="64"/>
      <c r="AB376" s="15">
        <f t="shared" si="79"/>
        <v>0</v>
      </c>
      <c r="AC376" s="71">
        <f t="shared" si="80"/>
        <v>0</v>
      </c>
      <c r="AD376" s="71">
        <f t="shared" si="81"/>
        <v>0</v>
      </c>
      <c r="AE376" t="str">
        <f t="shared" si="76"/>
        <v/>
      </c>
    </row>
    <row r="377" spans="1:31" ht="15.75" thickBot="1" x14ac:dyDescent="0.3">
      <c r="A377" s="225">
        <f t="shared" si="77"/>
        <v>373</v>
      </c>
      <c r="B377" s="18"/>
      <c r="C377" s="19"/>
      <c r="D377" s="20"/>
      <c r="E377" s="62">
        <v>0</v>
      </c>
      <c r="F377" s="255">
        <v>0.255</v>
      </c>
      <c r="G377" s="8">
        <f t="shared" si="64"/>
        <v>0</v>
      </c>
      <c r="H377" s="8">
        <f t="shared" si="65"/>
        <v>0</v>
      </c>
      <c r="I377" s="8">
        <f t="shared" si="66"/>
        <v>0</v>
      </c>
      <c r="J377" s="8">
        <f t="shared" si="59"/>
        <v>0</v>
      </c>
      <c r="K377" s="8">
        <f t="shared" si="60"/>
        <v>0</v>
      </c>
      <c r="L377" s="8">
        <f t="shared" si="61"/>
        <v>0</v>
      </c>
      <c r="M377" s="14">
        <f t="shared" si="78"/>
        <v>0</v>
      </c>
      <c r="N377" s="46"/>
      <c r="O377" s="228" t="str">
        <f>IF(AND(E377&gt;0,N377&gt;0),IF(E377&gt;0,VLOOKUP(N377,Tilinumerot!$D$3:$F$54,3,FALSE),"Ei tilinroa"),"-")</f>
        <v>-</v>
      </c>
      <c r="P377" s="62"/>
      <c r="Q377" s="62"/>
      <c r="R377" s="62"/>
      <c r="S377" s="62"/>
      <c r="T377" s="62"/>
      <c r="U377" s="62"/>
      <c r="V377" s="62"/>
      <c r="W377" s="62"/>
      <c r="X377" s="62"/>
      <c r="Y377" s="62"/>
      <c r="Z377" s="64"/>
      <c r="AA377" s="64"/>
      <c r="AB377" s="15">
        <f t="shared" si="79"/>
        <v>0</v>
      </c>
      <c r="AC377" s="71">
        <f t="shared" si="80"/>
        <v>0</v>
      </c>
      <c r="AD377" s="71">
        <f t="shared" si="81"/>
        <v>0</v>
      </c>
      <c r="AE377" t="str">
        <f t="shared" si="76"/>
        <v/>
      </c>
    </row>
    <row r="378" spans="1:31" ht="15.75" thickBot="1" x14ac:dyDescent="0.3">
      <c r="A378" s="225">
        <f t="shared" si="77"/>
        <v>374</v>
      </c>
      <c r="B378" s="18"/>
      <c r="C378" s="19"/>
      <c r="D378" s="20"/>
      <c r="E378" s="62">
        <v>0</v>
      </c>
      <c r="F378" s="255">
        <v>0.255</v>
      </c>
      <c r="G378" s="8">
        <f t="shared" si="64"/>
        <v>0</v>
      </c>
      <c r="H378" s="8">
        <f t="shared" si="65"/>
        <v>0</v>
      </c>
      <c r="I378" s="8">
        <f t="shared" si="66"/>
        <v>0</v>
      </c>
      <c r="J378" s="8">
        <f t="shared" si="59"/>
        <v>0</v>
      </c>
      <c r="K378" s="8">
        <f t="shared" si="60"/>
        <v>0</v>
      </c>
      <c r="L378" s="8">
        <f t="shared" si="61"/>
        <v>0</v>
      </c>
      <c r="M378" s="14">
        <f t="shared" si="78"/>
        <v>0</v>
      </c>
      <c r="N378" s="46"/>
      <c r="O378" s="228" t="str">
        <f>IF(AND(E378&gt;0,N378&gt;0),IF(E378&gt;0,VLOOKUP(N378,Tilinumerot!$D$3:$F$54,3,FALSE),"Ei tilinroa"),"-")</f>
        <v>-</v>
      </c>
      <c r="P378" s="62"/>
      <c r="Q378" s="62"/>
      <c r="R378" s="62"/>
      <c r="S378" s="62"/>
      <c r="T378" s="62"/>
      <c r="U378" s="62"/>
      <c r="V378" s="62"/>
      <c r="W378" s="62"/>
      <c r="X378" s="62"/>
      <c r="Y378" s="62"/>
      <c r="Z378" s="64"/>
      <c r="AA378" s="64"/>
      <c r="AB378" s="15">
        <f t="shared" si="79"/>
        <v>0</v>
      </c>
      <c r="AC378" s="71">
        <f t="shared" si="80"/>
        <v>0</v>
      </c>
      <c r="AD378" s="71">
        <f t="shared" si="81"/>
        <v>0</v>
      </c>
      <c r="AE378" t="str">
        <f t="shared" si="76"/>
        <v/>
      </c>
    </row>
    <row r="379" spans="1:31" ht="15.75" thickBot="1" x14ac:dyDescent="0.3">
      <c r="A379" s="225">
        <f t="shared" si="77"/>
        <v>375</v>
      </c>
      <c r="B379" s="18"/>
      <c r="C379" s="19"/>
      <c r="D379" s="20"/>
      <c r="E379" s="62">
        <v>0</v>
      </c>
      <c r="F379" s="255">
        <v>0.255</v>
      </c>
      <c r="G379" s="8">
        <f t="shared" si="64"/>
        <v>0</v>
      </c>
      <c r="H379" s="8">
        <f t="shared" si="65"/>
        <v>0</v>
      </c>
      <c r="I379" s="8">
        <f t="shared" si="66"/>
        <v>0</v>
      </c>
      <c r="J379" s="8">
        <f t="shared" si="59"/>
        <v>0</v>
      </c>
      <c r="K379" s="8">
        <f t="shared" si="60"/>
        <v>0</v>
      </c>
      <c r="L379" s="8">
        <f t="shared" si="61"/>
        <v>0</v>
      </c>
      <c r="M379" s="14">
        <f t="shared" si="78"/>
        <v>0</v>
      </c>
      <c r="N379" s="46"/>
      <c r="O379" s="228" t="str">
        <f>IF(AND(E379&gt;0,N379&gt;0),IF(E379&gt;0,VLOOKUP(N379,Tilinumerot!$D$3:$F$54,3,FALSE),"Ei tilinroa"),"-")</f>
        <v>-</v>
      </c>
      <c r="P379" s="62"/>
      <c r="Q379" s="62"/>
      <c r="R379" s="62"/>
      <c r="S379" s="62"/>
      <c r="T379" s="62"/>
      <c r="U379" s="62"/>
      <c r="V379" s="62"/>
      <c r="W379" s="62"/>
      <c r="X379" s="62"/>
      <c r="Y379" s="62"/>
      <c r="Z379" s="64"/>
      <c r="AA379" s="64"/>
      <c r="AB379" s="15">
        <f t="shared" si="79"/>
        <v>0</v>
      </c>
      <c r="AC379" s="71">
        <f t="shared" si="80"/>
        <v>0</v>
      </c>
      <c r="AD379" s="71">
        <f t="shared" si="81"/>
        <v>0</v>
      </c>
      <c r="AE379" t="str">
        <f t="shared" si="76"/>
        <v/>
      </c>
    </row>
    <row r="380" spans="1:31" ht="15.75" thickBot="1" x14ac:dyDescent="0.3">
      <c r="A380" s="225">
        <f t="shared" si="77"/>
        <v>376</v>
      </c>
      <c r="B380" s="18"/>
      <c r="C380" s="19"/>
      <c r="D380" s="20"/>
      <c r="E380" s="62">
        <v>0</v>
      </c>
      <c r="F380" s="255">
        <v>0.255</v>
      </c>
      <c r="G380" s="8">
        <f t="shared" si="64"/>
        <v>0</v>
      </c>
      <c r="H380" s="8">
        <f t="shared" si="65"/>
        <v>0</v>
      </c>
      <c r="I380" s="8">
        <f t="shared" si="66"/>
        <v>0</v>
      </c>
      <c r="J380" s="8">
        <f t="shared" si="59"/>
        <v>0</v>
      </c>
      <c r="K380" s="8">
        <f t="shared" si="60"/>
        <v>0</v>
      </c>
      <c r="L380" s="8">
        <f t="shared" si="61"/>
        <v>0</v>
      </c>
      <c r="M380" s="14">
        <f t="shared" si="78"/>
        <v>0</v>
      </c>
      <c r="N380" s="46"/>
      <c r="O380" s="228" t="str">
        <f>IF(AND(E380&gt;0,N380&gt;0),IF(E380&gt;0,VLOOKUP(N380,Tilinumerot!$D$3:$F$54,3,FALSE),"Ei tilinroa"),"-")</f>
        <v>-</v>
      </c>
      <c r="P380" s="62"/>
      <c r="Q380" s="62"/>
      <c r="R380" s="62"/>
      <c r="S380" s="62"/>
      <c r="T380" s="62"/>
      <c r="U380" s="62"/>
      <c r="V380" s="62"/>
      <c r="W380" s="62"/>
      <c r="X380" s="62"/>
      <c r="Y380" s="62"/>
      <c r="Z380" s="64"/>
      <c r="AA380" s="64"/>
      <c r="AB380" s="15">
        <f t="shared" si="79"/>
        <v>0</v>
      </c>
      <c r="AC380" s="71">
        <f t="shared" si="80"/>
        <v>0</v>
      </c>
      <c r="AD380" s="71">
        <f t="shared" si="81"/>
        <v>0</v>
      </c>
      <c r="AE380" t="str">
        <f t="shared" si="76"/>
        <v/>
      </c>
    </row>
    <row r="381" spans="1:31" ht="15.75" thickBot="1" x14ac:dyDescent="0.3">
      <c r="A381" s="225">
        <f t="shared" si="77"/>
        <v>377</v>
      </c>
      <c r="B381" s="18"/>
      <c r="C381" s="19"/>
      <c r="D381" s="20"/>
      <c r="E381" s="62">
        <v>0</v>
      </c>
      <c r="F381" s="255">
        <v>0.255</v>
      </c>
      <c r="G381" s="8">
        <f t="shared" si="64"/>
        <v>0</v>
      </c>
      <c r="H381" s="8">
        <f t="shared" si="65"/>
        <v>0</v>
      </c>
      <c r="I381" s="8">
        <f t="shared" si="66"/>
        <v>0</v>
      </c>
      <c r="J381" s="8">
        <f t="shared" si="59"/>
        <v>0</v>
      </c>
      <c r="K381" s="8">
        <f t="shared" si="60"/>
        <v>0</v>
      </c>
      <c r="L381" s="8">
        <f t="shared" si="61"/>
        <v>0</v>
      </c>
      <c r="M381" s="14">
        <f t="shared" si="78"/>
        <v>0</v>
      </c>
      <c r="N381" s="46"/>
      <c r="O381" s="228" t="str">
        <f>IF(AND(E381&gt;0,N381&gt;0),IF(E381&gt;0,VLOOKUP(N381,Tilinumerot!$D$3:$F$54,3,FALSE),"Ei tilinroa"),"-")</f>
        <v>-</v>
      </c>
      <c r="P381" s="62"/>
      <c r="Q381" s="62"/>
      <c r="R381" s="62"/>
      <c r="S381" s="62"/>
      <c r="T381" s="62"/>
      <c r="U381" s="62"/>
      <c r="V381" s="62"/>
      <c r="W381" s="62"/>
      <c r="X381" s="62"/>
      <c r="Y381" s="62"/>
      <c r="Z381" s="64"/>
      <c r="AA381" s="64"/>
      <c r="AB381" s="15">
        <f t="shared" si="79"/>
        <v>0</v>
      </c>
      <c r="AC381" s="71">
        <f t="shared" si="80"/>
        <v>0</v>
      </c>
      <c r="AD381" s="71">
        <f t="shared" si="81"/>
        <v>0</v>
      </c>
      <c r="AE381" t="str">
        <f t="shared" si="76"/>
        <v/>
      </c>
    </row>
    <row r="382" spans="1:31" ht="15.75" thickBot="1" x14ac:dyDescent="0.3">
      <c r="A382" s="225">
        <f t="shared" si="77"/>
        <v>378</v>
      </c>
      <c r="B382" s="18"/>
      <c r="C382" s="19"/>
      <c r="D382" s="20"/>
      <c r="E382" s="62">
        <v>0</v>
      </c>
      <c r="F382" s="255">
        <v>0.255</v>
      </c>
      <c r="G382" s="8">
        <f t="shared" si="64"/>
        <v>0</v>
      </c>
      <c r="H382" s="8">
        <f t="shared" si="65"/>
        <v>0</v>
      </c>
      <c r="I382" s="8">
        <f t="shared" si="66"/>
        <v>0</v>
      </c>
      <c r="J382" s="8">
        <f t="shared" si="59"/>
        <v>0</v>
      </c>
      <c r="K382" s="8">
        <f t="shared" si="60"/>
        <v>0</v>
      </c>
      <c r="L382" s="8">
        <f t="shared" si="61"/>
        <v>0</v>
      </c>
      <c r="M382" s="14">
        <f t="shared" si="78"/>
        <v>0</v>
      </c>
      <c r="N382" s="46"/>
      <c r="O382" s="228" t="str">
        <f>IF(AND(E382&gt;0,N382&gt;0),IF(E382&gt;0,VLOOKUP(N382,Tilinumerot!$D$3:$F$54,3,FALSE),"Ei tilinroa"),"-")</f>
        <v>-</v>
      </c>
      <c r="P382" s="62"/>
      <c r="Q382" s="62"/>
      <c r="R382" s="62"/>
      <c r="S382" s="62"/>
      <c r="T382" s="62"/>
      <c r="U382" s="62"/>
      <c r="V382" s="62"/>
      <c r="W382" s="62"/>
      <c r="X382" s="62"/>
      <c r="Y382" s="62"/>
      <c r="Z382" s="64"/>
      <c r="AA382" s="64"/>
      <c r="AB382" s="15">
        <f t="shared" si="79"/>
        <v>0</v>
      </c>
      <c r="AC382" s="71">
        <f t="shared" si="80"/>
        <v>0</v>
      </c>
      <c r="AD382" s="71">
        <f t="shared" si="81"/>
        <v>0</v>
      </c>
      <c r="AE382" t="str">
        <f t="shared" si="76"/>
        <v/>
      </c>
    </row>
    <row r="383" spans="1:31" ht="15.75" thickBot="1" x14ac:dyDescent="0.3">
      <c r="A383" s="225">
        <f t="shared" si="77"/>
        <v>379</v>
      </c>
      <c r="B383" s="18"/>
      <c r="C383" s="19"/>
      <c r="D383" s="20"/>
      <c r="E383" s="62">
        <v>0</v>
      </c>
      <c r="F383" s="255">
        <v>0.255</v>
      </c>
      <c r="G383" s="8">
        <f t="shared" si="64"/>
        <v>0</v>
      </c>
      <c r="H383" s="8">
        <f t="shared" si="65"/>
        <v>0</v>
      </c>
      <c r="I383" s="8">
        <f t="shared" si="66"/>
        <v>0</v>
      </c>
      <c r="J383" s="8">
        <f t="shared" si="59"/>
        <v>0</v>
      </c>
      <c r="K383" s="8">
        <f t="shared" si="60"/>
        <v>0</v>
      </c>
      <c r="L383" s="8">
        <f t="shared" si="61"/>
        <v>0</v>
      </c>
      <c r="M383" s="14">
        <f t="shared" si="78"/>
        <v>0</v>
      </c>
      <c r="N383" s="46"/>
      <c r="O383" s="228" t="str">
        <f>IF(AND(E383&gt;0,N383&gt;0),IF(E383&gt;0,VLOOKUP(N383,Tilinumerot!$D$3:$F$54,3,FALSE),"Ei tilinroa"),"-")</f>
        <v>-</v>
      </c>
      <c r="P383" s="62"/>
      <c r="Q383" s="62"/>
      <c r="R383" s="62"/>
      <c r="S383" s="62"/>
      <c r="T383" s="62"/>
      <c r="U383" s="62"/>
      <c r="V383" s="62"/>
      <c r="W383" s="62"/>
      <c r="X383" s="62"/>
      <c r="Y383" s="62"/>
      <c r="Z383" s="64"/>
      <c r="AA383" s="64"/>
      <c r="AB383" s="15">
        <f t="shared" si="79"/>
        <v>0</v>
      </c>
      <c r="AC383" s="71">
        <f t="shared" si="80"/>
        <v>0</v>
      </c>
      <c r="AD383" s="71">
        <f t="shared" si="81"/>
        <v>0</v>
      </c>
      <c r="AE383" t="str">
        <f t="shared" si="76"/>
        <v/>
      </c>
    </row>
    <row r="384" spans="1:31" ht="15.75" thickBot="1" x14ac:dyDescent="0.3">
      <c r="A384" s="225">
        <f t="shared" si="77"/>
        <v>380</v>
      </c>
      <c r="B384" s="18"/>
      <c r="C384" s="19"/>
      <c r="D384" s="20"/>
      <c r="E384" s="62">
        <v>0</v>
      </c>
      <c r="F384" s="255">
        <v>0.255</v>
      </c>
      <c r="G384" s="8">
        <f t="shared" si="64"/>
        <v>0</v>
      </c>
      <c r="H384" s="8">
        <f t="shared" si="65"/>
        <v>0</v>
      </c>
      <c r="I384" s="8">
        <f t="shared" si="66"/>
        <v>0</v>
      </c>
      <c r="J384" s="8">
        <f t="shared" si="59"/>
        <v>0</v>
      </c>
      <c r="K384" s="8">
        <f t="shared" si="60"/>
        <v>0</v>
      </c>
      <c r="L384" s="8">
        <f t="shared" si="61"/>
        <v>0</v>
      </c>
      <c r="M384" s="14">
        <f t="shared" si="78"/>
        <v>0</v>
      </c>
      <c r="N384" s="46"/>
      <c r="O384" s="228" t="str">
        <f>IF(AND(E384&gt;0,N384&gt;0),IF(E384&gt;0,VLOOKUP(N384,Tilinumerot!$D$3:$F$54,3,FALSE),"Ei tilinroa"),"-")</f>
        <v>-</v>
      </c>
      <c r="P384" s="62"/>
      <c r="Q384" s="62"/>
      <c r="R384" s="62"/>
      <c r="S384" s="62"/>
      <c r="T384" s="62"/>
      <c r="U384" s="62"/>
      <c r="V384" s="62"/>
      <c r="W384" s="62"/>
      <c r="X384" s="62"/>
      <c r="Y384" s="62"/>
      <c r="Z384" s="64"/>
      <c r="AA384" s="64"/>
      <c r="AB384" s="15">
        <f t="shared" si="79"/>
        <v>0</v>
      </c>
      <c r="AC384" s="71">
        <f t="shared" si="80"/>
        <v>0</v>
      </c>
      <c r="AD384" s="71">
        <f t="shared" si="81"/>
        <v>0</v>
      </c>
      <c r="AE384" t="str">
        <f t="shared" si="76"/>
        <v/>
      </c>
    </row>
    <row r="385" spans="1:31" ht="15.75" thickBot="1" x14ac:dyDescent="0.3">
      <c r="A385" s="225">
        <f t="shared" si="77"/>
        <v>381</v>
      </c>
      <c r="B385" s="18"/>
      <c r="C385" s="19"/>
      <c r="D385" s="20"/>
      <c r="E385" s="62">
        <v>0</v>
      </c>
      <c r="F385" s="255">
        <v>0.255</v>
      </c>
      <c r="G385" s="8">
        <f t="shared" si="64"/>
        <v>0</v>
      </c>
      <c r="H385" s="8">
        <f t="shared" si="65"/>
        <v>0</v>
      </c>
      <c r="I385" s="8">
        <f t="shared" si="66"/>
        <v>0</v>
      </c>
      <c r="J385" s="8">
        <f t="shared" si="59"/>
        <v>0</v>
      </c>
      <c r="K385" s="8">
        <f t="shared" si="60"/>
        <v>0</v>
      </c>
      <c r="L385" s="8">
        <f t="shared" si="61"/>
        <v>0</v>
      </c>
      <c r="M385" s="14">
        <f t="shared" si="78"/>
        <v>0</v>
      </c>
      <c r="N385" s="46"/>
      <c r="O385" s="228" t="str">
        <f>IF(AND(E385&gt;0,N385&gt;0),IF(E385&gt;0,VLOOKUP(N385,Tilinumerot!$D$3:$F$54,3,FALSE),"Ei tilinroa"),"-")</f>
        <v>-</v>
      </c>
      <c r="P385" s="62"/>
      <c r="Q385" s="62"/>
      <c r="R385" s="62"/>
      <c r="S385" s="62"/>
      <c r="T385" s="62"/>
      <c r="U385" s="62"/>
      <c r="V385" s="62"/>
      <c r="W385" s="62"/>
      <c r="X385" s="62">
        <v>0</v>
      </c>
      <c r="Y385" s="62"/>
      <c r="Z385" s="64"/>
      <c r="AA385" s="64"/>
      <c r="AB385" s="15">
        <f t="shared" si="79"/>
        <v>0</v>
      </c>
      <c r="AC385" s="71">
        <f t="shared" si="80"/>
        <v>0</v>
      </c>
      <c r="AD385" s="71">
        <f t="shared" si="81"/>
        <v>0</v>
      </c>
      <c r="AE385" t="str">
        <f>IF(M385&gt;0.1,"Kirjaus kesken",IF(SUM(P385:AA385,G385:M385)&gt;E385,"Kirjauksessa näppäilyvirhe, yhteisumma ei täsmää",IF(M385&gt;0.1,"Kirjaus kesken","")))</f>
        <v/>
      </c>
    </row>
    <row r="386" spans="1:31" ht="15.75" thickBot="1" x14ac:dyDescent="0.3">
      <c r="A386" s="225">
        <f t="shared" si="77"/>
        <v>382</v>
      </c>
      <c r="B386" s="18"/>
      <c r="C386" s="19"/>
      <c r="D386" s="20"/>
      <c r="E386" s="62">
        <v>0</v>
      </c>
      <c r="F386" s="255">
        <v>0.255</v>
      </c>
      <c r="G386" s="8">
        <f t="shared" si="64"/>
        <v>0</v>
      </c>
      <c r="H386" s="8">
        <f t="shared" si="65"/>
        <v>0</v>
      </c>
      <c r="I386" s="8">
        <f t="shared" si="66"/>
        <v>0</v>
      </c>
      <c r="J386" s="8">
        <f t="shared" si="59"/>
        <v>0</v>
      </c>
      <c r="K386" s="8">
        <f t="shared" si="60"/>
        <v>0</v>
      </c>
      <c r="L386" s="8">
        <f t="shared" si="61"/>
        <v>0</v>
      </c>
      <c r="M386" s="14">
        <f t="shared" si="78"/>
        <v>0</v>
      </c>
      <c r="N386" s="46"/>
      <c r="O386" s="228" t="str">
        <f>IF(AND(E386&gt;0,N386&gt;0),IF(E386&gt;0,VLOOKUP(N386,Tilinumerot!$D$3:$F$54,3,FALSE),"Ei tilinroa"),"-")</f>
        <v>-</v>
      </c>
      <c r="P386" s="62"/>
      <c r="Q386" s="62"/>
      <c r="R386" s="62"/>
      <c r="S386" s="62"/>
      <c r="T386" s="62"/>
      <c r="U386" s="62"/>
      <c r="V386" s="62"/>
      <c r="W386" s="62"/>
      <c r="X386" s="62"/>
      <c r="Y386" s="62"/>
      <c r="Z386" s="64"/>
      <c r="AA386" s="64"/>
      <c r="AB386" s="15">
        <f t="shared" si="79"/>
        <v>0</v>
      </c>
      <c r="AC386" s="71">
        <f t="shared" si="80"/>
        <v>0</v>
      </c>
      <c r="AD386" s="71">
        <f t="shared" si="81"/>
        <v>0</v>
      </c>
      <c r="AE386" t="str">
        <f t="shared" ref="AE386:AE404" si="82">IF(M386&gt;0.1,"Kirjaus kesken",IF(SUM(P386:AA386,G386:M386)&gt;E386,"Kirjauksessa näppäilyvirhe, yhteisumma ei täsmää",IF(M386&gt;0.1,"Kirjaus kesken","")))</f>
        <v/>
      </c>
    </row>
    <row r="387" spans="1:31" ht="15.75" thickBot="1" x14ac:dyDescent="0.3">
      <c r="A387" s="225">
        <f t="shared" si="77"/>
        <v>383</v>
      </c>
      <c r="B387" s="18"/>
      <c r="C387" s="19"/>
      <c r="D387" s="20"/>
      <c r="E387" s="62">
        <v>0</v>
      </c>
      <c r="F387" s="255">
        <v>0.255</v>
      </c>
      <c r="G387" s="8">
        <f t="shared" si="64"/>
        <v>0</v>
      </c>
      <c r="H387" s="8">
        <f t="shared" si="65"/>
        <v>0</v>
      </c>
      <c r="I387" s="8">
        <f t="shared" si="66"/>
        <v>0</v>
      </c>
      <c r="J387" s="8">
        <f t="shared" si="59"/>
        <v>0</v>
      </c>
      <c r="K387" s="8">
        <f t="shared" si="60"/>
        <v>0</v>
      </c>
      <c r="L387" s="8">
        <f t="shared" si="61"/>
        <v>0</v>
      </c>
      <c r="M387" s="14">
        <f t="shared" si="78"/>
        <v>0</v>
      </c>
      <c r="N387" s="46"/>
      <c r="O387" s="228" t="str">
        <f>IF(AND(E387&gt;0,N387&gt;0),IF(E387&gt;0,VLOOKUP(N387,Tilinumerot!$D$3:$F$54,3,FALSE),"Ei tilinroa"),"-")</f>
        <v>-</v>
      </c>
      <c r="P387" s="62"/>
      <c r="Q387" s="62"/>
      <c r="R387" s="62"/>
      <c r="S387" s="62"/>
      <c r="T387" s="62"/>
      <c r="U387" s="62"/>
      <c r="V387" s="62"/>
      <c r="W387" s="62"/>
      <c r="X387" s="62"/>
      <c r="Y387" s="62"/>
      <c r="Z387" s="64"/>
      <c r="AA387" s="64"/>
      <c r="AB387" s="15">
        <f t="shared" si="79"/>
        <v>0</v>
      </c>
      <c r="AC387" s="71">
        <f t="shared" si="80"/>
        <v>0</v>
      </c>
      <c r="AD387" s="71">
        <f t="shared" si="81"/>
        <v>0</v>
      </c>
      <c r="AE387" t="str">
        <f t="shared" si="82"/>
        <v/>
      </c>
    </row>
    <row r="388" spans="1:31" ht="15.75" thickBot="1" x14ac:dyDescent="0.3">
      <c r="A388" s="225">
        <f t="shared" si="77"/>
        <v>384</v>
      </c>
      <c r="B388" s="18"/>
      <c r="C388" s="19"/>
      <c r="D388" s="20"/>
      <c r="E388" s="62">
        <v>0</v>
      </c>
      <c r="F388" s="255">
        <v>0.255</v>
      </c>
      <c r="G388" s="8">
        <f t="shared" si="64"/>
        <v>0</v>
      </c>
      <c r="H388" s="8">
        <f t="shared" si="65"/>
        <v>0</v>
      </c>
      <c r="I388" s="8">
        <f t="shared" si="66"/>
        <v>0</v>
      </c>
      <c r="J388" s="8">
        <f t="shared" si="59"/>
        <v>0</v>
      </c>
      <c r="K388" s="8">
        <f t="shared" si="60"/>
        <v>0</v>
      </c>
      <c r="L388" s="8">
        <f t="shared" si="61"/>
        <v>0</v>
      </c>
      <c r="M388" s="14">
        <f t="shared" si="78"/>
        <v>0</v>
      </c>
      <c r="N388" s="46"/>
      <c r="O388" s="228" t="str">
        <f>IF(AND(E388&gt;0,N388&gt;0),IF(E388&gt;0,VLOOKUP(N388,Tilinumerot!$D$3:$F$54,3,FALSE),"Ei tilinroa"),"-")</f>
        <v>-</v>
      </c>
      <c r="P388" s="62"/>
      <c r="Q388" s="62"/>
      <c r="R388" s="62"/>
      <c r="S388" s="62"/>
      <c r="T388" s="62"/>
      <c r="U388" s="62"/>
      <c r="V388" s="62"/>
      <c r="W388" s="62"/>
      <c r="X388" s="62"/>
      <c r="Y388" s="62"/>
      <c r="Z388" s="64"/>
      <c r="AA388" s="64"/>
      <c r="AB388" s="15">
        <f t="shared" si="79"/>
        <v>0</v>
      </c>
      <c r="AC388" s="71">
        <f t="shared" si="80"/>
        <v>0</v>
      </c>
      <c r="AD388" s="71">
        <f t="shared" si="81"/>
        <v>0</v>
      </c>
      <c r="AE388" t="str">
        <f t="shared" si="82"/>
        <v/>
      </c>
    </row>
    <row r="389" spans="1:31" ht="15.75" thickBot="1" x14ac:dyDescent="0.3">
      <c r="A389" s="225">
        <f t="shared" si="77"/>
        <v>385</v>
      </c>
      <c r="B389" s="18"/>
      <c r="C389" s="19"/>
      <c r="D389" s="20"/>
      <c r="E389" s="62">
        <v>0</v>
      </c>
      <c r="F389" s="255">
        <v>0.255</v>
      </c>
      <c r="G389" s="8">
        <f t="shared" si="64"/>
        <v>0</v>
      </c>
      <c r="H389" s="8">
        <f t="shared" si="65"/>
        <v>0</v>
      </c>
      <c r="I389" s="8">
        <f t="shared" si="66"/>
        <v>0</v>
      </c>
      <c r="J389" s="8">
        <f t="shared" si="59"/>
        <v>0</v>
      </c>
      <c r="K389" s="8">
        <f t="shared" si="60"/>
        <v>0</v>
      </c>
      <c r="L389" s="8">
        <f t="shared" si="61"/>
        <v>0</v>
      </c>
      <c r="M389" s="14">
        <f t="shared" si="78"/>
        <v>0</v>
      </c>
      <c r="N389" s="46"/>
      <c r="O389" s="228" t="str">
        <f>IF(AND(E389&gt;0,N389&gt;0),IF(E389&gt;0,VLOOKUP(N389,Tilinumerot!$D$3:$F$54,3,FALSE),"Ei tilinroa"),"-")</f>
        <v>-</v>
      </c>
      <c r="P389" s="62"/>
      <c r="Q389" s="62"/>
      <c r="R389" s="62"/>
      <c r="S389" s="62"/>
      <c r="T389" s="62"/>
      <c r="U389" s="62"/>
      <c r="V389" s="62"/>
      <c r="W389" s="62"/>
      <c r="X389" s="62"/>
      <c r="Y389" s="62"/>
      <c r="Z389" s="64"/>
      <c r="AA389" s="64"/>
      <c r="AB389" s="15">
        <f t="shared" si="79"/>
        <v>0</v>
      </c>
      <c r="AC389" s="71">
        <f t="shared" si="80"/>
        <v>0</v>
      </c>
      <c r="AD389" s="71">
        <f t="shared" si="81"/>
        <v>0</v>
      </c>
      <c r="AE389" t="str">
        <f t="shared" si="82"/>
        <v/>
      </c>
    </row>
    <row r="390" spans="1:31" ht="15.75" thickBot="1" x14ac:dyDescent="0.3">
      <c r="A390" s="225">
        <f t="shared" si="77"/>
        <v>386</v>
      </c>
      <c r="B390" s="18"/>
      <c r="C390" s="19"/>
      <c r="D390" s="20"/>
      <c r="E390" s="62">
        <v>0</v>
      </c>
      <c r="F390" s="255">
        <v>0.255</v>
      </c>
      <c r="G390" s="8">
        <f t="shared" si="64"/>
        <v>0</v>
      </c>
      <c r="H390" s="8">
        <f t="shared" si="65"/>
        <v>0</v>
      </c>
      <c r="I390" s="8">
        <f t="shared" si="66"/>
        <v>0</v>
      </c>
      <c r="J390" s="8">
        <f t="shared" si="59"/>
        <v>0</v>
      </c>
      <c r="K390" s="8">
        <f t="shared" si="60"/>
        <v>0</v>
      </c>
      <c r="L390" s="8">
        <f t="shared" si="61"/>
        <v>0</v>
      </c>
      <c r="M390" s="14">
        <f t="shared" si="78"/>
        <v>0</v>
      </c>
      <c r="N390" s="46"/>
      <c r="O390" s="228" t="str">
        <f>IF(AND(E390&gt;0,N390&gt;0),IF(E390&gt;0,VLOOKUP(N390,Tilinumerot!$D$3:$F$54,3,FALSE),"Ei tilinroa"),"-")</f>
        <v>-</v>
      </c>
      <c r="P390" s="62"/>
      <c r="Q390" s="62"/>
      <c r="R390" s="62"/>
      <c r="S390" s="62"/>
      <c r="T390" s="62"/>
      <c r="U390" s="62"/>
      <c r="V390" s="62"/>
      <c r="W390" s="62"/>
      <c r="X390" s="62"/>
      <c r="Y390" s="62"/>
      <c r="Z390" s="64"/>
      <c r="AA390" s="64"/>
      <c r="AB390" s="15">
        <f t="shared" si="79"/>
        <v>0</v>
      </c>
      <c r="AC390" s="71">
        <f t="shared" si="80"/>
        <v>0</v>
      </c>
      <c r="AD390" s="71">
        <f t="shared" si="81"/>
        <v>0</v>
      </c>
      <c r="AE390" t="str">
        <f t="shared" si="82"/>
        <v/>
      </c>
    </row>
    <row r="391" spans="1:31" ht="15.75" thickBot="1" x14ac:dyDescent="0.3">
      <c r="A391" s="225">
        <f t="shared" si="77"/>
        <v>387</v>
      </c>
      <c r="B391" s="18"/>
      <c r="C391" s="19"/>
      <c r="D391" s="20"/>
      <c r="E391" s="62">
        <v>0</v>
      </c>
      <c r="F391" s="255">
        <v>0.255</v>
      </c>
      <c r="G391" s="8">
        <f t="shared" si="64"/>
        <v>0</v>
      </c>
      <c r="H391" s="8">
        <f t="shared" si="65"/>
        <v>0</v>
      </c>
      <c r="I391" s="8">
        <f t="shared" si="66"/>
        <v>0</v>
      </c>
      <c r="J391" s="8">
        <f t="shared" si="59"/>
        <v>0</v>
      </c>
      <c r="K391" s="8">
        <f t="shared" si="60"/>
        <v>0</v>
      </c>
      <c r="L391" s="8">
        <f t="shared" si="61"/>
        <v>0</v>
      </c>
      <c r="M391" s="14">
        <f t="shared" si="78"/>
        <v>0</v>
      </c>
      <c r="N391" s="46"/>
      <c r="O391" s="228" t="str">
        <f>IF(AND(E391&gt;0,N391&gt;0),IF(E391&gt;0,VLOOKUP(N391,Tilinumerot!$D$3:$F$54,3,FALSE),"Ei tilinroa"),"-")</f>
        <v>-</v>
      </c>
      <c r="P391" s="62"/>
      <c r="Q391" s="62"/>
      <c r="R391" s="62"/>
      <c r="S391" s="62"/>
      <c r="T391" s="62"/>
      <c r="U391" s="62"/>
      <c r="V391" s="62"/>
      <c r="W391" s="62"/>
      <c r="X391" s="62"/>
      <c r="Y391" s="62"/>
      <c r="Z391" s="64"/>
      <c r="AA391" s="64"/>
      <c r="AB391" s="15">
        <f t="shared" si="79"/>
        <v>0</v>
      </c>
      <c r="AC391" s="71">
        <f t="shared" si="80"/>
        <v>0</v>
      </c>
      <c r="AD391" s="71">
        <f t="shared" si="81"/>
        <v>0</v>
      </c>
      <c r="AE391" t="str">
        <f t="shared" si="82"/>
        <v/>
      </c>
    </row>
    <row r="392" spans="1:31" ht="15.75" thickBot="1" x14ac:dyDescent="0.3">
      <c r="A392" s="225">
        <f t="shared" si="77"/>
        <v>388</v>
      </c>
      <c r="B392" s="18"/>
      <c r="C392" s="19"/>
      <c r="D392" s="20"/>
      <c r="E392" s="62">
        <v>0</v>
      </c>
      <c r="F392" s="255">
        <v>0.255</v>
      </c>
      <c r="G392" s="8">
        <f t="shared" si="64"/>
        <v>0</v>
      </c>
      <c r="H392" s="8">
        <f t="shared" si="65"/>
        <v>0</v>
      </c>
      <c r="I392" s="8">
        <f t="shared" si="66"/>
        <v>0</v>
      </c>
      <c r="J392" s="8">
        <f t="shared" si="59"/>
        <v>0</v>
      </c>
      <c r="K392" s="8">
        <f t="shared" si="60"/>
        <v>0</v>
      </c>
      <c r="L392" s="8">
        <f t="shared" si="61"/>
        <v>0</v>
      </c>
      <c r="M392" s="14">
        <f t="shared" si="78"/>
        <v>0</v>
      </c>
      <c r="N392" s="46"/>
      <c r="O392" s="228" t="str">
        <f>IF(AND(E392&gt;0,N392&gt;0),IF(E392&gt;0,VLOOKUP(N392,Tilinumerot!$D$3:$F$54,3,FALSE),"Ei tilinroa"),"-")</f>
        <v>-</v>
      </c>
      <c r="P392" s="62"/>
      <c r="Q392" s="62"/>
      <c r="R392" s="62"/>
      <c r="S392" s="62"/>
      <c r="T392" s="62"/>
      <c r="U392" s="62"/>
      <c r="V392" s="62"/>
      <c r="W392" s="62"/>
      <c r="X392" s="62"/>
      <c r="Y392" s="62"/>
      <c r="Z392" s="64"/>
      <c r="AA392" s="64"/>
      <c r="AB392" s="15">
        <f t="shared" si="79"/>
        <v>0</v>
      </c>
      <c r="AC392" s="71">
        <f t="shared" si="80"/>
        <v>0</v>
      </c>
      <c r="AD392" s="71">
        <f t="shared" si="81"/>
        <v>0</v>
      </c>
      <c r="AE392" t="str">
        <f t="shared" si="82"/>
        <v/>
      </c>
    </row>
    <row r="393" spans="1:31" ht="15.75" thickBot="1" x14ac:dyDescent="0.3">
      <c r="A393" s="225">
        <f t="shared" si="77"/>
        <v>389</v>
      </c>
      <c r="B393" s="18"/>
      <c r="C393" s="19"/>
      <c r="D393" s="20"/>
      <c r="E393" s="62">
        <v>0</v>
      </c>
      <c r="F393" s="255">
        <v>0.255</v>
      </c>
      <c r="G393" s="8">
        <f t="shared" si="64"/>
        <v>0</v>
      </c>
      <c r="H393" s="8">
        <f t="shared" si="65"/>
        <v>0</v>
      </c>
      <c r="I393" s="8">
        <f t="shared" si="66"/>
        <v>0</v>
      </c>
      <c r="J393" s="8">
        <f t="shared" si="59"/>
        <v>0</v>
      </c>
      <c r="K393" s="8">
        <f t="shared" si="60"/>
        <v>0</v>
      </c>
      <c r="L393" s="8">
        <f t="shared" si="61"/>
        <v>0</v>
      </c>
      <c r="M393" s="14">
        <f t="shared" si="78"/>
        <v>0</v>
      </c>
      <c r="N393" s="46"/>
      <c r="O393" s="228" t="str">
        <f>IF(AND(E393&gt;0,N393&gt;0),IF(E393&gt;0,VLOOKUP(N393,Tilinumerot!$D$3:$F$54,3,FALSE),"Ei tilinroa"),"-")</f>
        <v>-</v>
      </c>
      <c r="P393" s="62"/>
      <c r="Q393" s="62"/>
      <c r="R393" s="62"/>
      <c r="S393" s="62"/>
      <c r="T393" s="62"/>
      <c r="U393" s="62"/>
      <c r="V393" s="62"/>
      <c r="W393" s="62"/>
      <c r="X393" s="62"/>
      <c r="Y393" s="62"/>
      <c r="Z393" s="64"/>
      <c r="AA393" s="64"/>
      <c r="AB393" s="15">
        <f t="shared" si="79"/>
        <v>0</v>
      </c>
      <c r="AC393" s="71">
        <f t="shared" si="80"/>
        <v>0</v>
      </c>
      <c r="AD393" s="71">
        <f t="shared" si="81"/>
        <v>0</v>
      </c>
      <c r="AE393" t="str">
        <f t="shared" si="82"/>
        <v/>
      </c>
    </row>
    <row r="394" spans="1:31" ht="15.75" thickBot="1" x14ac:dyDescent="0.3">
      <c r="A394" s="225">
        <f t="shared" si="77"/>
        <v>390</v>
      </c>
      <c r="B394" s="18"/>
      <c r="C394" s="19"/>
      <c r="D394" s="20"/>
      <c r="E394" s="62">
        <v>0</v>
      </c>
      <c r="F394" s="255">
        <v>0.255</v>
      </c>
      <c r="G394" s="8">
        <f t="shared" si="64"/>
        <v>0</v>
      </c>
      <c r="H394" s="8">
        <f t="shared" si="65"/>
        <v>0</v>
      </c>
      <c r="I394" s="8">
        <f t="shared" si="66"/>
        <v>0</v>
      </c>
      <c r="J394" s="8">
        <f t="shared" si="59"/>
        <v>0</v>
      </c>
      <c r="K394" s="8">
        <f t="shared" si="60"/>
        <v>0</v>
      </c>
      <c r="L394" s="8">
        <f t="shared" si="61"/>
        <v>0</v>
      </c>
      <c r="M394" s="14">
        <f t="shared" si="78"/>
        <v>0</v>
      </c>
      <c r="N394" s="46"/>
      <c r="O394" s="228" t="str">
        <f>IF(AND(E394&gt;0,N394&gt;0),IF(E394&gt;0,VLOOKUP(N394,Tilinumerot!$D$3:$F$54,3,FALSE),"Ei tilinroa"),"-")</f>
        <v>-</v>
      </c>
      <c r="P394" s="62"/>
      <c r="Q394" s="62"/>
      <c r="R394" s="62"/>
      <c r="S394" s="62"/>
      <c r="T394" s="62"/>
      <c r="U394" s="62"/>
      <c r="V394" s="62"/>
      <c r="W394" s="62"/>
      <c r="X394" s="62"/>
      <c r="Y394" s="62"/>
      <c r="Z394" s="64"/>
      <c r="AA394" s="64"/>
      <c r="AB394" s="15">
        <f t="shared" si="79"/>
        <v>0</v>
      </c>
      <c r="AC394" s="71">
        <f t="shared" si="80"/>
        <v>0</v>
      </c>
      <c r="AD394" s="71">
        <f t="shared" si="81"/>
        <v>0</v>
      </c>
      <c r="AE394" t="str">
        <f t="shared" si="82"/>
        <v/>
      </c>
    </row>
    <row r="395" spans="1:31" ht="15.75" thickBot="1" x14ac:dyDescent="0.3">
      <c r="A395" s="225">
        <f t="shared" si="77"/>
        <v>391</v>
      </c>
      <c r="B395" s="18"/>
      <c r="C395" s="19"/>
      <c r="D395" s="20"/>
      <c r="E395" s="62">
        <v>0</v>
      </c>
      <c r="F395" s="255">
        <v>0.255</v>
      </c>
      <c r="G395" s="8">
        <f t="shared" si="64"/>
        <v>0</v>
      </c>
      <c r="H395" s="8">
        <f t="shared" si="65"/>
        <v>0</v>
      </c>
      <c r="I395" s="8">
        <f t="shared" si="66"/>
        <v>0</v>
      </c>
      <c r="J395" s="8">
        <f t="shared" si="59"/>
        <v>0</v>
      </c>
      <c r="K395" s="8">
        <f t="shared" si="60"/>
        <v>0</v>
      </c>
      <c r="L395" s="8">
        <f t="shared" si="61"/>
        <v>0</v>
      </c>
      <c r="M395" s="14">
        <f t="shared" si="78"/>
        <v>0</v>
      </c>
      <c r="N395" s="46"/>
      <c r="O395" s="228" t="str">
        <f>IF(AND(E395&gt;0,N395&gt;0),IF(E395&gt;0,VLOOKUP(N395,Tilinumerot!$D$3:$F$54,3,FALSE),"Ei tilinroa"),"-")</f>
        <v>-</v>
      </c>
      <c r="P395" s="62"/>
      <c r="Q395" s="62"/>
      <c r="R395" s="62"/>
      <c r="S395" s="62"/>
      <c r="T395" s="62"/>
      <c r="U395" s="62"/>
      <c r="V395" s="62"/>
      <c r="W395" s="62"/>
      <c r="X395" s="62"/>
      <c r="Y395" s="62"/>
      <c r="Z395" s="64"/>
      <c r="AA395" s="64"/>
      <c r="AB395" s="15">
        <f t="shared" si="79"/>
        <v>0</v>
      </c>
      <c r="AC395" s="71">
        <f t="shared" si="80"/>
        <v>0</v>
      </c>
      <c r="AD395" s="71">
        <f t="shared" si="81"/>
        <v>0</v>
      </c>
      <c r="AE395" t="str">
        <f t="shared" si="82"/>
        <v/>
      </c>
    </row>
    <row r="396" spans="1:31" ht="15.75" thickBot="1" x14ac:dyDescent="0.3">
      <c r="A396" s="225">
        <f t="shared" si="77"/>
        <v>392</v>
      </c>
      <c r="B396" s="18"/>
      <c r="C396" s="19"/>
      <c r="D396" s="20"/>
      <c r="E396" s="62">
        <v>0</v>
      </c>
      <c r="F396" s="255">
        <v>0.255</v>
      </c>
      <c r="G396" s="8">
        <f t="shared" si="64"/>
        <v>0</v>
      </c>
      <c r="H396" s="8">
        <f t="shared" si="65"/>
        <v>0</v>
      </c>
      <c r="I396" s="8">
        <f t="shared" si="66"/>
        <v>0</v>
      </c>
      <c r="J396" s="8">
        <f t="shared" si="59"/>
        <v>0</v>
      </c>
      <c r="K396" s="8">
        <f t="shared" si="60"/>
        <v>0</v>
      </c>
      <c r="L396" s="8">
        <f t="shared" si="61"/>
        <v>0</v>
      </c>
      <c r="M396" s="14">
        <f t="shared" si="78"/>
        <v>0</v>
      </c>
      <c r="N396" s="46"/>
      <c r="O396" s="228" t="str">
        <f>IF(AND(E396&gt;0,N396&gt;0),IF(E396&gt;0,VLOOKUP(N396,Tilinumerot!$D$3:$F$54,3,FALSE),"Ei tilinroa"),"-")</f>
        <v>-</v>
      </c>
      <c r="P396" s="62"/>
      <c r="Q396" s="62"/>
      <c r="R396" s="62"/>
      <c r="S396" s="62"/>
      <c r="T396" s="62"/>
      <c r="U396" s="62"/>
      <c r="V396" s="62"/>
      <c r="W396" s="62"/>
      <c r="X396" s="62"/>
      <c r="Y396" s="62"/>
      <c r="Z396" s="64"/>
      <c r="AA396" s="64"/>
      <c r="AB396" s="15">
        <f t="shared" si="79"/>
        <v>0</v>
      </c>
      <c r="AC396" s="71">
        <f t="shared" si="80"/>
        <v>0</v>
      </c>
      <c r="AD396" s="71">
        <f t="shared" si="81"/>
        <v>0</v>
      </c>
      <c r="AE396" t="str">
        <f t="shared" si="82"/>
        <v/>
      </c>
    </row>
    <row r="397" spans="1:31" ht="15.75" thickBot="1" x14ac:dyDescent="0.3">
      <c r="A397" s="225">
        <f t="shared" si="77"/>
        <v>393</v>
      </c>
      <c r="B397" s="18"/>
      <c r="C397" s="19"/>
      <c r="D397" s="20"/>
      <c r="E397" s="62">
        <v>0</v>
      </c>
      <c r="F397" s="255">
        <v>0.255</v>
      </c>
      <c r="G397" s="8">
        <f t="shared" si="64"/>
        <v>0</v>
      </c>
      <c r="H397" s="8">
        <f t="shared" si="65"/>
        <v>0</v>
      </c>
      <c r="I397" s="8">
        <f t="shared" si="66"/>
        <v>0</v>
      </c>
      <c r="J397" s="8">
        <f t="shared" si="59"/>
        <v>0</v>
      </c>
      <c r="K397" s="8">
        <f t="shared" si="60"/>
        <v>0</v>
      </c>
      <c r="L397" s="8">
        <f t="shared" si="61"/>
        <v>0</v>
      </c>
      <c r="M397" s="14">
        <f t="shared" si="78"/>
        <v>0</v>
      </c>
      <c r="N397" s="46"/>
      <c r="O397" s="228" t="str">
        <f>IF(AND(E397&gt;0,N397&gt;0),IF(E397&gt;0,VLOOKUP(N397,Tilinumerot!$D$3:$F$54,3,FALSE),"Ei tilinroa"),"-")</f>
        <v>-</v>
      </c>
      <c r="P397" s="62"/>
      <c r="Q397" s="62"/>
      <c r="R397" s="62"/>
      <c r="S397" s="62"/>
      <c r="T397" s="62"/>
      <c r="U397" s="62"/>
      <c r="V397" s="62"/>
      <c r="W397" s="62"/>
      <c r="X397" s="62"/>
      <c r="Y397" s="62"/>
      <c r="Z397" s="64"/>
      <c r="AA397" s="64"/>
      <c r="AB397" s="15">
        <f t="shared" si="79"/>
        <v>0</v>
      </c>
      <c r="AC397" s="71">
        <f t="shared" si="80"/>
        <v>0</v>
      </c>
      <c r="AD397" s="71">
        <f t="shared" si="81"/>
        <v>0</v>
      </c>
      <c r="AE397" t="str">
        <f t="shared" si="82"/>
        <v/>
      </c>
    </row>
    <row r="398" spans="1:31" ht="15.75" thickBot="1" x14ac:dyDescent="0.3">
      <c r="A398" s="225">
        <f t="shared" si="77"/>
        <v>394</v>
      </c>
      <c r="B398" s="18"/>
      <c r="C398" s="19"/>
      <c r="D398" s="20"/>
      <c r="E398" s="62">
        <v>0</v>
      </c>
      <c r="F398" s="255">
        <v>0.255</v>
      </c>
      <c r="G398" s="8">
        <f t="shared" si="64"/>
        <v>0</v>
      </c>
      <c r="H398" s="8">
        <f t="shared" si="65"/>
        <v>0</v>
      </c>
      <c r="I398" s="8">
        <f t="shared" si="66"/>
        <v>0</v>
      </c>
      <c r="J398" s="8">
        <f t="shared" si="59"/>
        <v>0</v>
      </c>
      <c r="K398" s="8">
        <f t="shared" si="60"/>
        <v>0</v>
      </c>
      <c r="L398" s="8">
        <f t="shared" si="61"/>
        <v>0</v>
      </c>
      <c r="M398" s="14">
        <f t="shared" si="78"/>
        <v>0</v>
      </c>
      <c r="N398" s="46"/>
      <c r="O398" s="228" t="str">
        <f>IF(AND(E398&gt;0,N398&gt;0),IF(E398&gt;0,VLOOKUP(N398,Tilinumerot!$D$3:$F$54,3,FALSE),"Ei tilinroa"),"-")</f>
        <v>-</v>
      </c>
      <c r="P398" s="62"/>
      <c r="Q398" s="62"/>
      <c r="R398" s="62"/>
      <c r="S398" s="62"/>
      <c r="T398" s="62"/>
      <c r="U398" s="62"/>
      <c r="V398" s="62"/>
      <c r="W398" s="62"/>
      <c r="X398" s="62"/>
      <c r="Y398" s="62"/>
      <c r="Z398" s="64"/>
      <c r="AA398" s="64"/>
      <c r="AB398" s="15">
        <f t="shared" si="79"/>
        <v>0</v>
      </c>
      <c r="AC398" s="71">
        <f t="shared" si="80"/>
        <v>0</v>
      </c>
      <c r="AD398" s="71">
        <f t="shared" si="81"/>
        <v>0</v>
      </c>
      <c r="AE398" t="str">
        <f t="shared" si="82"/>
        <v/>
      </c>
    </row>
    <row r="399" spans="1:31" ht="15.75" thickBot="1" x14ac:dyDescent="0.3">
      <c r="A399" s="225">
        <f t="shared" si="77"/>
        <v>395</v>
      </c>
      <c r="B399" s="18"/>
      <c r="C399" s="19"/>
      <c r="D399" s="20"/>
      <c r="E399" s="62">
        <v>0</v>
      </c>
      <c r="F399" s="255">
        <v>0.255</v>
      </c>
      <c r="G399" s="8">
        <f t="shared" si="64"/>
        <v>0</v>
      </c>
      <c r="H399" s="8">
        <f t="shared" si="65"/>
        <v>0</v>
      </c>
      <c r="I399" s="8">
        <f t="shared" si="66"/>
        <v>0</v>
      </c>
      <c r="J399" s="8">
        <f t="shared" si="59"/>
        <v>0</v>
      </c>
      <c r="K399" s="8">
        <f t="shared" si="60"/>
        <v>0</v>
      </c>
      <c r="L399" s="8">
        <f t="shared" si="61"/>
        <v>0</v>
      </c>
      <c r="M399" s="14">
        <f t="shared" si="78"/>
        <v>0</v>
      </c>
      <c r="N399" s="46"/>
      <c r="O399" s="228" t="str">
        <f>IF(AND(E399&gt;0,N399&gt;0),IF(E399&gt;0,VLOOKUP(N399,Tilinumerot!$D$3:$F$54,3,FALSE),"Ei tilinroa"),"-")</f>
        <v>-</v>
      </c>
      <c r="P399" s="62"/>
      <c r="Q399" s="62"/>
      <c r="R399" s="62"/>
      <c r="S399" s="62"/>
      <c r="T399" s="62"/>
      <c r="U399" s="62"/>
      <c r="V399" s="62"/>
      <c r="W399" s="62"/>
      <c r="X399" s="62"/>
      <c r="Y399" s="62"/>
      <c r="Z399" s="64"/>
      <c r="AA399" s="64"/>
      <c r="AB399" s="15">
        <f t="shared" si="79"/>
        <v>0</v>
      </c>
      <c r="AC399" s="71">
        <f t="shared" si="80"/>
        <v>0</v>
      </c>
      <c r="AD399" s="71">
        <f t="shared" si="81"/>
        <v>0</v>
      </c>
      <c r="AE399" t="str">
        <f t="shared" si="82"/>
        <v/>
      </c>
    </row>
    <row r="400" spans="1:31" ht="15.75" thickBot="1" x14ac:dyDescent="0.3">
      <c r="A400" s="225">
        <f t="shared" si="77"/>
        <v>396</v>
      </c>
      <c r="B400" s="18"/>
      <c r="C400" s="19"/>
      <c r="D400" s="20"/>
      <c r="E400" s="62">
        <v>0</v>
      </c>
      <c r="F400" s="255">
        <v>0.255</v>
      </c>
      <c r="G400" s="8">
        <f t="shared" si="64"/>
        <v>0</v>
      </c>
      <c r="H400" s="8">
        <f t="shared" si="65"/>
        <v>0</v>
      </c>
      <c r="I400" s="8">
        <f t="shared" si="66"/>
        <v>0</v>
      </c>
      <c r="J400" s="8">
        <f t="shared" si="59"/>
        <v>0</v>
      </c>
      <c r="K400" s="8">
        <f t="shared" si="60"/>
        <v>0</v>
      </c>
      <c r="L400" s="8">
        <f t="shared" si="61"/>
        <v>0</v>
      </c>
      <c r="M400" s="14">
        <f t="shared" si="78"/>
        <v>0</v>
      </c>
      <c r="N400" s="46"/>
      <c r="O400" s="228" t="str">
        <f>IF(AND(E400&gt;0,N400&gt;0),IF(E400&gt;0,VLOOKUP(N400,Tilinumerot!$D$3:$F$54,3,FALSE),"Ei tilinroa"),"-")</f>
        <v>-</v>
      </c>
      <c r="P400" s="62"/>
      <c r="Q400" s="62"/>
      <c r="R400" s="62"/>
      <c r="S400" s="62"/>
      <c r="T400" s="62"/>
      <c r="U400" s="62"/>
      <c r="V400" s="62"/>
      <c r="W400" s="62"/>
      <c r="X400" s="62"/>
      <c r="Y400" s="62"/>
      <c r="Z400" s="64"/>
      <c r="AA400" s="64"/>
      <c r="AB400" s="15">
        <f t="shared" si="79"/>
        <v>0</v>
      </c>
      <c r="AC400" s="71">
        <f t="shared" si="80"/>
        <v>0</v>
      </c>
      <c r="AD400" s="71">
        <f t="shared" si="81"/>
        <v>0</v>
      </c>
      <c r="AE400" t="str">
        <f t="shared" si="82"/>
        <v/>
      </c>
    </row>
    <row r="401" spans="1:31" ht="15.75" thickBot="1" x14ac:dyDescent="0.3">
      <c r="A401" s="225">
        <f t="shared" si="77"/>
        <v>397</v>
      </c>
      <c r="B401" s="18"/>
      <c r="C401" s="19"/>
      <c r="D401" s="20"/>
      <c r="E401" s="62">
        <v>0</v>
      </c>
      <c r="F401" s="255">
        <v>0.255</v>
      </c>
      <c r="G401" s="8">
        <f t="shared" si="64"/>
        <v>0</v>
      </c>
      <c r="H401" s="8">
        <f t="shared" si="65"/>
        <v>0</v>
      </c>
      <c r="I401" s="8">
        <f t="shared" si="66"/>
        <v>0</v>
      </c>
      <c r="J401" s="8">
        <f t="shared" si="59"/>
        <v>0</v>
      </c>
      <c r="K401" s="8">
        <f t="shared" si="60"/>
        <v>0</v>
      </c>
      <c r="L401" s="8">
        <f t="shared" si="61"/>
        <v>0</v>
      </c>
      <c r="M401" s="14">
        <f t="shared" si="78"/>
        <v>0</v>
      </c>
      <c r="N401" s="46"/>
      <c r="O401" s="228" t="str">
        <f>IF(AND(E401&gt;0,N401&gt;0),IF(E401&gt;0,VLOOKUP(N401,Tilinumerot!$D$3:$F$54,3,FALSE),"Ei tilinroa"),"-")</f>
        <v>-</v>
      </c>
      <c r="P401" s="62"/>
      <c r="Q401" s="62"/>
      <c r="R401" s="62"/>
      <c r="S401" s="62"/>
      <c r="T401" s="62"/>
      <c r="U401" s="62"/>
      <c r="V401" s="62"/>
      <c r="W401" s="62"/>
      <c r="X401" s="62"/>
      <c r="Y401" s="62"/>
      <c r="Z401" s="64"/>
      <c r="AA401" s="64"/>
      <c r="AB401" s="15">
        <f t="shared" si="79"/>
        <v>0</v>
      </c>
      <c r="AC401" s="71">
        <f t="shared" si="80"/>
        <v>0</v>
      </c>
      <c r="AD401" s="71">
        <f t="shared" si="81"/>
        <v>0</v>
      </c>
      <c r="AE401" t="str">
        <f t="shared" si="82"/>
        <v/>
      </c>
    </row>
    <row r="402" spans="1:31" ht="15.75" thickBot="1" x14ac:dyDescent="0.3">
      <c r="A402" s="225">
        <f t="shared" si="77"/>
        <v>398</v>
      </c>
      <c r="B402" s="18"/>
      <c r="C402" s="19"/>
      <c r="D402" s="20"/>
      <c r="E402" s="62">
        <v>0</v>
      </c>
      <c r="F402" s="255">
        <v>0.255</v>
      </c>
      <c r="G402" s="8">
        <f t="shared" si="64"/>
        <v>0</v>
      </c>
      <c r="H402" s="8">
        <f t="shared" si="65"/>
        <v>0</v>
      </c>
      <c r="I402" s="8">
        <f t="shared" si="66"/>
        <v>0</v>
      </c>
      <c r="J402" s="8">
        <f t="shared" si="59"/>
        <v>0</v>
      </c>
      <c r="K402" s="8">
        <f t="shared" si="60"/>
        <v>0</v>
      </c>
      <c r="L402" s="8">
        <f t="shared" si="61"/>
        <v>0</v>
      </c>
      <c r="M402" s="14">
        <f t="shared" si="78"/>
        <v>0</v>
      </c>
      <c r="N402" s="46"/>
      <c r="O402" s="228" t="str">
        <f>IF(AND(E402&gt;0,N402&gt;0),IF(E402&gt;0,VLOOKUP(N402,Tilinumerot!$D$3:$F$54,3,FALSE),"Ei tilinroa"),"-")</f>
        <v>-</v>
      </c>
      <c r="P402" s="62"/>
      <c r="Q402" s="62"/>
      <c r="R402" s="62"/>
      <c r="S402" s="62"/>
      <c r="T402" s="62"/>
      <c r="U402" s="62"/>
      <c r="V402" s="62"/>
      <c r="W402" s="62"/>
      <c r="X402" s="62"/>
      <c r="Y402" s="62"/>
      <c r="Z402" s="64"/>
      <c r="AA402" s="64"/>
      <c r="AB402" s="15">
        <f t="shared" si="79"/>
        <v>0</v>
      </c>
      <c r="AC402" s="71">
        <f t="shared" si="80"/>
        <v>0</v>
      </c>
      <c r="AD402" s="71">
        <f t="shared" si="81"/>
        <v>0</v>
      </c>
      <c r="AE402" t="str">
        <f t="shared" si="82"/>
        <v/>
      </c>
    </row>
    <row r="403" spans="1:31" ht="15.75" thickBot="1" x14ac:dyDescent="0.3">
      <c r="A403" s="225">
        <f t="shared" si="77"/>
        <v>399</v>
      </c>
      <c r="B403" s="18"/>
      <c r="C403" s="19"/>
      <c r="D403" s="20"/>
      <c r="E403" s="62">
        <v>0</v>
      </c>
      <c r="F403" s="255">
        <v>0.255</v>
      </c>
      <c r="G403" s="8">
        <f t="shared" si="64"/>
        <v>0</v>
      </c>
      <c r="H403" s="8">
        <f t="shared" si="65"/>
        <v>0</v>
      </c>
      <c r="I403" s="8">
        <f t="shared" si="66"/>
        <v>0</v>
      </c>
      <c r="J403" s="8">
        <f t="shared" si="59"/>
        <v>0</v>
      </c>
      <c r="K403" s="8">
        <f t="shared" si="60"/>
        <v>0</v>
      </c>
      <c r="L403" s="8">
        <f t="shared" si="61"/>
        <v>0</v>
      </c>
      <c r="M403" s="14">
        <f t="shared" si="78"/>
        <v>0</v>
      </c>
      <c r="N403" s="46">
        <v>4000</v>
      </c>
      <c r="O403" s="228" t="str">
        <f>IF(AND(E403&gt;0,N403&gt;0),IF(E403&gt;0,VLOOKUP(N403,Tilinumerot!$D$3:$F$54,3,FALSE),"Ei tilinroa"),"-")</f>
        <v>-</v>
      </c>
      <c r="P403" s="62">
        <v>0</v>
      </c>
      <c r="Q403" s="62">
        <v>0</v>
      </c>
      <c r="R403" s="62"/>
      <c r="S403" s="62"/>
      <c r="T403" s="62"/>
      <c r="U403" s="62"/>
      <c r="V403" s="62"/>
      <c r="W403" s="62"/>
      <c r="X403" s="62"/>
      <c r="Y403" s="62"/>
      <c r="Z403" s="64"/>
      <c r="AA403" s="64"/>
      <c r="AB403" s="15">
        <f t="shared" si="79"/>
        <v>0</v>
      </c>
      <c r="AC403" s="71">
        <f t="shared" si="80"/>
        <v>0</v>
      </c>
      <c r="AD403" s="71">
        <f t="shared" si="81"/>
        <v>0</v>
      </c>
      <c r="AE403" t="str">
        <f t="shared" si="82"/>
        <v/>
      </c>
    </row>
    <row r="404" spans="1:31" ht="15.75" thickBot="1" x14ac:dyDescent="0.3">
      <c r="A404" s="225">
        <f t="shared" si="77"/>
        <v>400</v>
      </c>
      <c r="B404" s="18"/>
      <c r="C404" s="19"/>
      <c r="D404" s="20"/>
      <c r="E404" s="62">
        <v>0</v>
      </c>
      <c r="F404" s="255">
        <v>0.255</v>
      </c>
      <c r="G404" s="8">
        <f t="shared" si="64"/>
        <v>0</v>
      </c>
      <c r="H404" s="8">
        <f t="shared" si="65"/>
        <v>0</v>
      </c>
      <c r="I404" s="8">
        <f t="shared" si="66"/>
        <v>0</v>
      </c>
      <c r="J404" s="8">
        <f t="shared" si="59"/>
        <v>0</v>
      </c>
      <c r="K404" s="8">
        <f t="shared" si="60"/>
        <v>0</v>
      </c>
      <c r="L404" s="8">
        <f t="shared" si="61"/>
        <v>0</v>
      </c>
      <c r="M404" s="14">
        <f t="shared" si="78"/>
        <v>0</v>
      </c>
      <c r="N404" s="46">
        <v>4010</v>
      </c>
      <c r="O404" s="228" t="str">
        <f>IF(AND(E404&gt;0,N404&gt;0),IF(E404&gt;0,VLOOKUP(N404,Tilinumerot!$D$3:$F$54,3,FALSE),"Ei tilinroa"),"-")</f>
        <v>-</v>
      </c>
      <c r="P404" s="62">
        <v>0</v>
      </c>
      <c r="Q404" s="62"/>
      <c r="R404" s="62"/>
      <c r="S404" s="62"/>
      <c r="T404" s="62"/>
      <c r="U404" s="62"/>
      <c r="V404" s="62"/>
      <c r="W404" s="62"/>
      <c r="X404" s="62"/>
      <c r="Y404" s="62"/>
      <c r="Z404" s="64"/>
      <c r="AA404" s="64"/>
      <c r="AB404" s="15">
        <f t="shared" si="79"/>
        <v>0</v>
      </c>
      <c r="AC404" s="71">
        <f t="shared" si="80"/>
        <v>0</v>
      </c>
      <c r="AD404" s="71">
        <f t="shared" si="81"/>
        <v>0</v>
      </c>
      <c r="AE404" t="str">
        <f t="shared" si="82"/>
        <v/>
      </c>
    </row>
    <row r="405" spans="1:31" x14ac:dyDescent="0.25">
      <c r="B405" s="10">
        <f>MAX(Tulot!B5:B404,Menot!B5:B404)</f>
        <v>1</v>
      </c>
      <c r="C405" s="3"/>
      <c r="D405" s="4"/>
      <c r="E405" s="23">
        <f>SUM(E5:E404)</f>
        <v>0</v>
      </c>
      <c r="F405" s="23"/>
      <c r="G405" s="23">
        <f t="shared" ref="G405:L405" si="83">SUM(G5:G404)</f>
        <v>0</v>
      </c>
      <c r="H405" s="23">
        <f t="shared" si="83"/>
        <v>0</v>
      </c>
      <c r="I405" s="23">
        <f t="shared" si="83"/>
        <v>0</v>
      </c>
      <c r="J405" s="23">
        <f t="shared" si="83"/>
        <v>0</v>
      </c>
      <c r="K405" s="23">
        <f t="shared" si="83"/>
        <v>0</v>
      </c>
      <c r="L405" s="23">
        <f t="shared" si="83"/>
        <v>0</v>
      </c>
      <c r="M405" s="23"/>
      <c r="N405" s="23"/>
      <c r="O405" s="23"/>
      <c r="P405" s="23">
        <f t="shared" ref="P405:AA405" si="84">SUM(P5:P404)</f>
        <v>0</v>
      </c>
      <c r="Q405" s="23">
        <f t="shared" si="84"/>
        <v>0</v>
      </c>
      <c r="R405" s="23">
        <f t="shared" si="84"/>
        <v>0</v>
      </c>
      <c r="S405" s="23">
        <f t="shared" si="84"/>
        <v>0</v>
      </c>
      <c r="T405" s="23">
        <f t="shared" si="84"/>
        <v>0</v>
      </c>
      <c r="U405" s="23">
        <f t="shared" si="84"/>
        <v>0</v>
      </c>
      <c r="V405" s="23">
        <f t="shared" si="84"/>
        <v>0</v>
      </c>
      <c r="W405" s="23">
        <f t="shared" si="84"/>
        <v>0</v>
      </c>
      <c r="X405" s="23">
        <f t="shared" si="84"/>
        <v>0</v>
      </c>
      <c r="Y405" s="23">
        <f t="shared" si="84"/>
        <v>0</v>
      </c>
      <c r="Z405" s="23">
        <f t="shared" si="84"/>
        <v>0</v>
      </c>
      <c r="AA405" s="23">
        <f t="shared" si="84"/>
        <v>0</v>
      </c>
    </row>
    <row r="406" spans="1:31" x14ac:dyDescent="0.25">
      <c r="B406" s="48">
        <f>MAX(B5:B404)</f>
        <v>1</v>
      </c>
      <c r="D406" t="s">
        <v>16</v>
      </c>
      <c r="E406" s="24">
        <f>E405</f>
        <v>0</v>
      </c>
      <c r="F406" s="61">
        <f>E406-G406</f>
        <v>0</v>
      </c>
      <c r="G406" s="60">
        <f>SUM(P405:AA405)+SUM(G405:J405)</f>
        <v>0</v>
      </c>
    </row>
    <row r="407" spans="1:31" x14ac:dyDescent="0.25">
      <c r="B407" s="48" t="str">
        <f>IF(AND(B406=0,Tulot!E2="x"),Ohjeet!C54,"1001")</f>
        <v>1001</v>
      </c>
      <c r="E407" s="265" t="str">
        <f>IF(AND(F406&lt;1,F406&gt;-1),"Summat täsmää, kirjaukset ok","Kirjauksessa eroa, tarkasta kirjaukset")</f>
        <v>Summat täsmää, kirjaukset ok</v>
      </c>
      <c r="F407" s="265"/>
      <c r="G407" s="265"/>
    </row>
    <row r="409" spans="1:31" x14ac:dyDescent="0.25">
      <c r="C409" s="137"/>
    </row>
  </sheetData>
  <sheetProtection algorithmName="SHA-512" hashValue="qBpmpAXa3TV+ZpiT7nqBNy+cFzSXAaP4NWy7NJf3TnZW1gBApZpfKMFYBx2A2sLSopQ13EFZbuEhBgJnx7WKtA==" saltValue="Kkn/Vx4RIJs/SR1XxlCOfg==" spinCount="100000" sheet="1" objects="1" scenarios="1" formatCells="0" formatColumns="0" formatRows="0"/>
  <mergeCells count="6">
    <mergeCell ref="Z3:AA3"/>
    <mergeCell ref="E407:G407"/>
    <mergeCell ref="G3:L3"/>
    <mergeCell ref="P1:Y1"/>
    <mergeCell ref="C2:D2"/>
    <mergeCell ref="P2:R2"/>
  </mergeCells>
  <conditionalFormatting sqref="E407:G407">
    <cfRule type="containsText" dxfId="2" priority="2" operator="containsText" text="Kirjauksessa eroa, tarkasta kirjaukset">
      <formula>NOT(ISERROR(SEARCH("Kirjauksessa eroa, tarkasta kirjaukset",E407)))</formula>
    </cfRule>
  </conditionalFormatting>
  <conditionalFormatting sqref="M5:O404">
    <cfRule type="cellIs" dxfId="1" priority="1" operator="lessThan">
      <formula>-1</formula>
    </cfRule>
  </conditionalFormatting>
  <dataValidations count="2">
    <dataValidation type="date" errorStyle="warning" allowBlank="1" showErrorMessage="1" errorTitle="Päivämäärävirhe" error="Päivämäärä ei tilikaudella. Korjaa alv-laskennan takia kuntoon!" sqref="C5:C404" xr:uid="{00000000-0002-0000-0200-000000000000}">
      <formula1>$G$1</formula1>
      <formula2>$I$1</formula2>
    </dataValidation>
    <dataValidation allowBlank="1" sqref="O5:O404" xr:uid="{477DD698-143B-466D-854F-C17C58ABE395}"/>
  </dataValidations>
  <hyperlinks>
    <hyperlink ref="Z3:AA3" location="Koodiselitteet!A1" display="Koodiselitteet" xr:uid="{00000000-0004-0000-0200-000000000000}"/>
    <hyperlink ref="P2:R2" location="Koodiselitteet!A1" display="Koodiselitteet" xr:uid="{6B8E5090-774E-4B26-B49C-204FCA932DEF}"/>
    <hyperlink ref="N2" location="Tilinumerot!A1" display="Tilinrot" xr:uid="{03127BA6-FE6E-459F-B457-7B45BF3D04E4}"/>
  </hyperlinks>
  <pageMargins left="0.7" right="0.7" top="0.75" bottom="0.75" header="0.3" footer="0.3"/>
  <pageSetup paperSize="8" scale="38" orientation="landscape" r:id="rId1"/>
  <rowBreaks count="1" manualBreakCount="1">
    <brk id="213" min="1" max="25" man="1"/>
  </rowBreaks>
  <colBreaks count="1" manualBreakCount="1">
    <brk id="27"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Tilinumerot!$D$3:$D$54</xm:f>
          </x14:formula1>
          <xm:sqref>N5:N404</xm:sqref>
        </x14:dataValidation>
        <x14:dataValidation type="list" allowBlank="1" showInputMessage="1" showErrorMessage="1" xr:uid="{FA35189A-1EFA-4343-B914-3BCB5188974C}">
          <x14:formula1>
            <xm:f>Ohjeet!$E$52:$E$59</xm:f>
          </x14:formula1>
          <xm:sqref>F5:F404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7"/>
  <sheetViews>
    <sheetView topLeftCell="A30" zoomScale="80" zoomScaleNormal="80" workbookViewId="0">
      <selection activeCell="B53" sqref="B53"/>
    </sheetView>
  </sheetViews>
  <sheetFormatPr defaultRowHeight="15" x14ac:dyDescent="0.25"/>
  <cols>
    <col min="2" max="2" width="22" customWidth="1"/>
    <col min="3" max="3" width="20.140625" customWidth="1"/>
    <col min="4" max="4" width="16.85546875" customWidth="1"/>
    <col min="5" max="5" width="15.7109375" customWidth="1"/>
    <col min="6" max="6" width="19.7109375" customWidth="1"/>
    <col min="7" max="7" width="14.5703125" customWidth="1"/>
    <col min="8" max="8" width="17.140625" customWidth="1"/>
    <col min="9" max="9" width="29.5703125" customWidth="1"/>
    <col min="11" max="11" width="10.7109375" customWidth="1"/>
  </cols>
  <sheetData>
    <row r="1" spans="1:9" x14ac:dyDescent="0.25">
      <c r="A1" s="1" t="s">
        <v>45</v>
      </c>
      <c r="B1" t="s">
        <v>206</v>
      </c>
    </row>
    <row r="2" spans="1:9" ht="6.75" customHeight="1" x14ac:dyDescent="0.25"/>
    <row r="3" spans="1:9" x14ac:dyDescent="0.25">
      <c r="A3" s="1" t="s">
        <v>209</v>
      </c>
    </row>
    <row r="4" spans="1:9" hidden="1" x14ac:dyDescent="0.25">
      <c r="C4" s="274" t="s">
        <v>46</v>
      </c>
      <c r="D4" s="274" t="s">
        <v>47</v>
      </c>
      <c r="E4" s="278"/>
      <c r="F4" s="274" t="s">
        <v>48</v>
      </c>
      <c r="G4" s="274" t="s">
        <v>49</v>
      </c>
      <c r="H4" s="274" t="s">
        <v>50</v>
      </c>
      <c r="I4" s="274" t="s">
        <v>51</v>
      </c>
    </row>
    <row r="5" spans="1:9" ht="15.75" hidden="1" thickBot="1" x14ac:dyDescent="0.3">
      <c r="C5" s="275" t="s">
        <v>46</v>
      </c>
      <c r="D5" s="275"/>
      <c r="E5" s="279"/>
      <c r="F5" s="275"/>
      <c r="G5" s="275"/>
      <c r="H5" s="275"/>
      <c r="I5" s="275" t="s">
        <v>46</v>
      </c>
    </row>
    <row r="6" spans="1:9" hidden="1" x14ac:dyDescent="0.25">
      <c r="C6" s="81" t="s">
        <v>83</v>
      </c>
      <c r="D6" s="59"/>
      <c r="E6" s="145"/>
      <c r="F6" s="58"/>
      <c r="G6" s="58"/>
      <c r="H6" s="58"/>
      <c r="I6" s="58"/>
    </row>
    <row r="7" spans="1:9" hidden="1" x14ac:dyDescent="0.25">
      <c r="B7" s="21" t="s">
        <v>59</v>
      </c>
      <c r="C7" s="42">
        <v>0</v>
      </c>
      <c r="D7" s="55"/>
      <c r="E7" s="145"/>
      <c r="F7" s="54">
        <f>C7+D7</f>
        <v>0</v>
      </c>
      <c r="G7" s="53">
        <v>7.0000000000000007E-2</v>
      </c>
      <c r="H7" s="52">
        <f>G7*F7</f>
        <v>0</v>
      </c>
      <c r="I7" s="24">
        <f t="shared" ref="I7:I13" si="0">F7-H7</f>
        <v>0</v>
      </c>
    </row>
    <row r="8" spans="1:9" hidden="1" x14ac:dyDescent="0.25">
      <c r="B8" s="21" t="s">
        <v>60</v>
      </c>
      <c r="C8" s="37">
        <v>0</v>
      </c>
      <c r="D8" s="41"/>
      <c r="E8" s="145"/>
      <c r="F8" s="54">
        <f t="shared" ref="F8:F13" si="1">C8+D8</f>
        <v>0</v>
      </c>
      <c r="G8" s="53">
        <v>7.0000000000000007E-2</v>
      </c>
      <c r="H8" s="40">
        <f t="shared" ref="H8:H13" si="2">G8*F8</f>
        <v>0</v>
      </c>
      <c r="I8" s="24">
        <f t="shared" si="0"/>
        <v>0</v>
      </c>
    </row>
    <row r="9" spans="1:9" hidden="1" x14ac:dyDescent="0.25">
      <c r="B9" s="21" t="s">
        <v>52</v>
      </c>
      <c r="C9" s="37"/>
      <c r="D9" s="41"/>
      <c r="E9" s="145"/>
      <c r="F9" s="54">
        <f t="shared" si="1"/>
        <v>0</v>
      </c>
      <c r="G9" s="53">
        <v>7.0000000000000007E-2</v>
      </c>
      <c r="H9" s="40">
        <f t="shared" si="2"/>
        <v>0</v>
      </c>
      <c r="I9" s="24">
        <f t="shared" si="0"/>
        <v>0</v>
      </c>
    </row>
    <row r="10" spans="1:9" hidden="1" x14ac:dyDescent="0.25">
      <c r="B10" s="21" t="s">
        <v>53</v>
      </c>
      <c r="C10" s="37"/>
      <c r="D10" s="41"/>
      <c r="E10" s="145"/>
      <c r="F10" s="54">
        <f t="shared" si="1"/>
        <v>0</v>
      </c>
      <c r="G10" s="53">
        <v>7.0000000000000007E-2</v>
      </c>
      <c r="H10" s="40">
        <f t="shared" si="2"/>
        <v>0</v>
      </c>
      <c r="I10" s="24">
        <f t="shared" si="0"/>
        <v>0</v>
      </c>
    </row>
    <row r="11" spans="1:9" hidden="1" x14ac:dyDescent="0.25">
      <c r="B11" s="21" t="s">
        <v>54</v>
      </c>
      <c r="C11" s="37"/>
      <c r="D11" s="41"/>
      <c r="E11" s="145"/>
      <c r="F11" s="54">
        <f t="shared" si="1"/>
        <v>0</v>
      </c>
      <c r="G11" s="53">
        <v>7.0000000000000007E-2</v>
      </c>
      <c r="H11" s="40">
        <f t="shared" si="2"/>
        <v>0</v>
      </c>
      <c r="I11" s="24">
        <f t="shared" si="0"/>
        <v>0</v>
      </c>
    </row>
    <row r="12" spans="1:9" hidden="1" x14ac:dyDescent="0.25">
      <c r="B12" s="21" t="s">
        <v>55</v>
      </c>
      <c r="C12" s="37"/>
      <c r="D12" s="41"/>
      <c r="E12" s="145"/>
      <c r="F12" s="54">
        <f t="shared" si="1"/>
        <v>0</v>
      </c>
      <c r="G12" s="53">
        <v>7.0000000000000007E-2</v>
      </c>
      <c r="H12" s="40">
        <f t="shared" si="2"/>
        <v>0</v>
      </c>
      <c r="I12" s="24">
        <f t="shared" si="0"/>
        <v>0</v>
      </c>
    </row>
    <row r="13" spans="1:9" hidden="1" x14ac:dyDescent="0.25">
      <c r="B13" s="21" t="s">
        <v>149</v>
      </c>
      <c r="C13" s="37"/>
      <c r="D13" s="41"/>
      <c r="E13" s="145"/>
      <c r="F13" s="54">
        <f t="shared" si="1"/>
        <v>0</v>
      </c>
      <c r="G13" s="53">
        <v>0.04</v>
      </c>
      <c r="H13" s="40">
        <f t="shared" si="2"/>
        <v>0</v>
      </c>
      <c r="I13" s="24">
        <f t="shared" si="0"/>
        <v>0</v>
      </c>
    </row>
    <row r="14" spans="1:9" hidden="1" x14ac:dyDescent="0.25">
      <c r="H14" s="84">
        <f>SUM(H7:H13)</f>
        <v>0</v>
      </c>
      <c r="I14" s="24">
        <f>SUM(I7:I13)</f>
        <v>0</v>
      </c>
    </row>
    <row r="15" spans="1:9" ht="7.5" customHeight="1" x14ac:dyDescent="0.25"/>
    <row r="16" spans="1:9" x14ac:dyDescent="0.25">
      <c r="A16" s="1" t="s">
        <v>72</v>
      </c>
    </row>
    <row r="17" spans="1:10" ht="15.75" thickBot="1" x14ac:dyDescent="0.3">
      <c r="G17" s="111" t="s">
        <v>148</v>
      </c>
      <c r="H17" s="112"/>
    </row>
    <row r="18" spans="1:10" x14ac:dyDescent="0.25">
      <c r="C18" s="274" t="s">
        <v>46</v>
      </c>
      <c r="D18" s="274" t="s">
        <v>84</v>
      </c>
      <c r="E18" s="274" t="s">
        <v>208</v>
      </c>
      <c r="F18" s="274" t="s">
        <v>56</v>
      </c>
      <c r="G18" s="277" t="s">
        <v>49</v>
      </c>
      <c r="H18" s="277" t="s">
        <v>50</v>
      </c>
      <c r="I18" s="274" t="s">
        <v>51</v>
      </c>
    </row>
    <row r="19" spans="1:10" ht="15.75" thickBot="1" x14ac:dyDescent="0.3">
      <c r="C19" s="275" t="s">
        <v>46</v>
      </c>
      <c r="D19" s="275"/>
      <c r="E19" s="275"/>
      <c r="F19" s="275"/>
      <c r="G19" s="275"/>
      <c r="H19" s="275"/>
      <c r="I19" s="275" t="s">
        <v>46</v>
      </c>
    </row>
    <row r="20" spans="1:10" x14ac:dyDescent="0.25">
      <c r="B20" s="21" t="s">
        <v>57</v>
      </c>
      <c r="C20" s="42">
        <v>0</v>
      </c>
      <c r="D20" s="54">
        <f>Menot!Y405</f>
        <v>0</v>
      </c>
      <c r="E20" s="54">
        <f>Tulot!Y405</f>
        <v>0</v>
      </c>
      <c r="F20" s="54">
        <f>C20+D20-E20</f>
        <v>0</v>
      </c>
      <c r="G20" s="53">
        <v>0.12</v>
      </c>
      <c r="H20" s="52">
        <f>IF(F20&gt;0,G20*F20,0)</f>
        <v>0</v>
      </c>
      <c r="I20" s="24">
        <f>IF(F20&gt;0,F20-H20,)</f>
        <v>0</v>
      </c>
      <c r="J20" t="str">
        <f>IF(F20&lt;0,"Siirrä mahdollinen koneen myyntivoitto tuloksi sivulle Tulos ja verolomake esim. kohtaan "&amp;'Tulos ja verolomake'!A8,"")</f>
        <v/>
      </c>
    </row>
    <row r="21" spans="1:10" x14ac:dyDescent="0.25">
      <c r="B21" s="21"/>
      <c r="C21" s="37">
        <v>0</v>
      </c>
      <c r="D21" s="37"/>
      <c r="E21" s="37"/>
      <c r="F21" s="38">
        <f>C21+D21-E21</f>
        <v>0</v>
      </c>
      <c r="G21" s="39">
        <v>0.12</v>
      </c>
      <c r="H21" s="52">
        <f t="shared" ref="H21:H26" si="3">IF(F21&gt;0,G21*F21,0)</f>
        <v>0</v>
      </c>
      <c r="I21" s="24">
        <f t="shared" ref="I21:I26" si="4">IF(F21&gt;0,F21-H21,)</f>
        <v>0</v>
      </c>
      <c r="J21" t="str">
        <f>IF(F21&lt;0,"Siirrä mahdollinen koneen myyntivoitto tuloksi sivulle Tulos ja verolomake esim. kohtaan "&amp;'Tulos ja verolomake'!A9,"")</f>
        <v/>
      </c>
    </row>
    <row r="22" spans="1:10" x14ac:dyDescent="0.25">
      <c r="B22" s="21"/>
      <c r="C22" s="37">
        <v>0</v>
      </c>
      <c r="D22" s="37"/>
      <c r="E22" s="37"/>
      <c r="F22" s="38">
        <f t="shared" ref="F22:F26" si="5">C22+D22-E22</f>
        <v>0</v>
      </c>
      <c r="G22" s="39">
        <v>0.12</v>
      </c>
      <c r="H22" s="52">
        <f t="shared" si="3"/>
        <v>0</v>
      </c>
      <c r="I22" s="24">
        <f t="shared" si="4"/>
        <v>0</v>
      </c>
      <c r="J22" t="str">
        <f>IF(F22&lt;0,"Siirrä mahdollinen koneen myyntivoitto tuloksi sivulle Tulos ja verolomake esim. kohtaan "&amp;'Tulos ja verolomake'!A10,"")</f>
        <v/>
      </c>
    </row>
    <row r="23" spans="1:10" x14ac:dyDescent="0.25">
      <c r="B23" s="21"/>
      <c r="C23" s="37">
        <v>0</v>
      </c>
      <c r="D23" s="37"/>
      <c r="E23" s="37"/>
      <c r="F23" s="38">
        <f t="shared" si="5"/>
        <v>0</v>
      </c>
      <c r="G23" s="39">
        <v>0.12</v>
      </c>
      <c r="H23" s="52">
        <f t="shared" si="3"/>
        <v>0</v>
      </c>
      <c r="I23" s="24">
        <f t="shared" si="4"/>
        <v>0</v>
      </c>
      <c r="J23" t="str">
        <f>IF(F23&lt;0,"Siirrä mahdollinen koneen myyntivoitto tuloksi sivulle Tulos ja verolomake esim. kohtaan "&amp;'Tulos ja verolomake'!A11,"")</f>
        <v/>
      </c>
    </row>
    <row r="24" spans="1:10" x14ac:dyDescent="0.25">
      <c r="B24" s="21"/>
      <c r="C24" s="37"/>
      <c r="D24" s="37"/>
      <c r="E24" s="37"/>
      <c r="F24" s="38">
        <f t="shared" si="5"/>
        <v>0</v>
      </c>
      <c r="G24" s="39">
        <v>0.12</v>
      </c>
      <c r="H24" s="52">
        <f t="shared" si="3"/>
        <v>0</v>
      </c>
      <c r="I24" s="24">
        <f t="shared" si="4"/>
        <v>0</v>
      </c>
      <c r="J24" t="str">
        <f>IF(F24&lt;0,"Siirrä mahdollinen koneen myyntivoitto tuloksi sivulle Tulos ja verolomake esim. kohtaan "&amp;'Tulos ja verolomake'!A12,"")</f>
        <v/>
      </c>
    </row>
    <row r="25" spans="1:10" x14ac:dyDescent="0.25">
      <c r="B25" s="21"/>
      <c r="C25" s="37"/>
      <c r="D25" s="37"/>
      <c r="E25" s="37"/>
      <c r="F25" s="38">
        <f t="shared" si="5"/>
        <v>0</v>
      </c>
      <c r="G25" s="39">
        <v>0.12</v>
      </c>
      <c r="H25" s="52">
        <f t="shared" si="3"/>
        <v>0</v>
      </c>
      <c r="I25" s="24">
        <f t="shared" si="4"/>
        <v>0</v>
      </c>
      <c r="J25" t="str">
        <f>IF(F25&lt;0,"Siirrä mahdollinen koneen myyntivoitto tuloksi sivulle Tulos ja verolomake esim. kohtaan "&amp;'Tulos ja verolomake'!A13,"")</f>
        <v/>
      </c>
    </row>
    <row r="26" spans="1:10" x14ac:dyDescent="0.25">
      <c r="B26" s="21"/>
      <c r="C26" s="37">
        <v>0</v>
      </c>
      <c r="D26" s="37">
        <v>0</v>
      </c>
      <c r="E26" s="37">
        <v>0</v>
      </c>
      <c r="F26" s="38">
        <f t="shared" si="5"/>
        <v>0</v>
      </c>
      <c r="G26" s="39">
        <v>0.12</v>
      </c>
      <c r="H26" s="52">
        <f t="shared" si="3"/>
        <v>0</v>
      </c>
      <c r="I26" s="24">
        <f t="shared" si="4"/>
        <v>0</v>
      </c>
      <c r="J26" t="str">
        <f>IF(F26&lt;0,"Siirrä mahdollinen koneen myyntivoitto tuloksi sivulle Tulos ja verolomake esim. kohtaan "&amp;'Tulos ja verolomake'!A14,"")</f>
        <v/>
      </c>
    </row>
    <row r="27" spans="1:10" x14ac:dyDescent="0.25">
      <c r="H27" s="24">
        <f>SUM(H20:H26)</f>
        <v>0</v>
      </c>
      <c r="I27" s="24">
        <f>SUM(I20:I26)</f>
        <v>0</v>
      </c>
    </row>
    <row r="28" spans="1:10" x14ac:dyDescent="0.25">
      <c r="B28" s="1" t="s">
        <v>58</v>
      </c>
      <c r="C28" s="1"/>
      <c r="D28" s="1"/>
      <c r="F28" s="1"/>
      <c r="G28" s="1"/>
      <c r="H28" s="82">
        <f>H14+H27</f>
        <v>0</v>
      </c>
    </row>
    <row r="30" spans="1:10" ht="15.75" thickBot="1" x14ac:dyDescent="0.3">
      <c r="A30" s="1" t="s">
        <v>73</v>
      </c>
    </row>
    <row r="31" spans="1:10" x14ac:dyDescent="0.25">
      <c r="B31" s="146"/>
      <c r="C31" s="274" t="s">
        <v>75</v>
      </c>
      <c r="D31" s="274" t="s">
        <v>47</v>
      </c>
      <c r="E31" s="274" t="s">
        <v>76</v>
      </c>
      <c r="F31" s="276"/>
      <c r="G31" s="274" t="s">
        <v>77</v>
      </c>
      <c r="H31" s="274" t="s">
        <v>79</v>
      </c>
      <c r="I31" s="274" t="s">
        <v>78</v>
      </c>
    </row>
    <row r="32" spans="1:10" ht="15.75" thickBot="1" x14ac:dyDescent="0.3">
      <c r="B32" s="147" t="s">
        <v>74</v>
      </c>
      <c r="C32" s="275"/>
      <c r="D32" s="275"/>
      <c r="E32" s="275"/>
      <c r="F32" s="276"/>
      <c r="G32" s="275"/>
      <c r="H32" s="275"/>
      <c r="I32" s="275"/>
    </row>
    <row r="33" spans="2:9" x14ac:dyDescent="0.25">
      <c r="C33" s="58"/>
      <c r="D33" s="58"/>
      <c r="E33" s="58"/>
      <c r="F33" s="81" t="s">
        <v>83</v>
      </c>
      <c r="G33" s="59">
        <f>Menot!W405</f>
        <v>0</v>
      </c>
      <c r="H33" s="59">
        <f>Menot!X405</f>
        <v>0</v>
      </c>
      <c r="I33" s="58"/>
    </row>
    <row r="34" spans="2:9" x14ac:dyDescent="0.25">
      <c r="B34" s="21" t="s">
        <v>80</v>
      </c>
      <c r="C34" s="37">
        <v>0</v>
      </c>
      <c r="D34" s="37"/>
      <c r="E34" s="37">
        <v>0</v>
      </c>
      <c r="F34" s="109"/>
      <c r="G34" s="37">
        <v>0</v>
      </c>
      <c r="H34" s="37">
        <v>0</v>
      </c>
      <c r="I34" s="24">
        <f>C34+D34-E34</f>
        <v>0</v>
      </c>
    </row>
    <row r="35" spans="2:9" x14ac:dyDescent="0.25">
      <c r="B35" s="21"/>
      <c r="C35" s="37"/>
      <c r="D35" s="37"/>
      <c r="E35" s="37"/>
      <c r="F35" s="109"/>
      <c r="G35" s="37"/>
      <c r="H35" s="37"/>
      <c r="I35" s="24">
        <f t="shared" ref="I35:I46" si="6">C35+D35-E35</f>
        <v>0</v>
      </c>
    </row>
    <row r="36" spans="2:9" x14ac:dyDescent="0.25">
      <c r="B36" s="21"/>
      <c r="C36" s="42"/>
      <c r="D36" s="42"/>
      <c r="E36" s="42"/>
      <c r="F36" s="109"/>
      <c r="G36" s="37"/>
      <c r="H36" s="37"/>
      <c r="I36" s="24">
        <f t="shared" si="6"/>
        <v>0</v>
      </c>
    </row>
    <row r="37" spans="2:9" x14ac:dyDescent="0.25">
      <c r="B37" s="21"/>
      <c r="C37" s="42"/>
      <c r="D37" s="42"/>
      <c r="E37" s="42"/>
      <c r="F37" s="109"/>
      <c r="G37" s="37"/>
      <c r="H37" s="37"/>
      <c r="I37" s="24">
        <f t="shared" si="6"/>
        <v>0</v>
      </c>
    </row>
    <row r="38" spans="2:9" x14ac:dyDescent="0.25">
      <c r="B38" s="21"/>
      <c r="C38" s="42"/>
      <c r="D38" s="42"/>
      <c r="E38" s="42"/>
      <c r="F38" s="109"/>
      <c r="G38" s="37"/>
      <c r="H38" s="37"/>
      <c r="I38" s="24">
        <f t="shared" si="6"/>
        <v>0</v>
      </c>
    </row>
    <row r="39" spans="2:9" x14ac:dyDescent="0.25">
      <c r="B39" s="21"/>
      <c r="C39" s="42"/>
      <c r="D39" s="42"/>
      <c r="E39" s="42"/>
      <c r="F39" s="109"/>
      <c r="G39" s="37"/>
      <c r="H39" s="37"/>
      <c r="I39" s="24">
        <f t="shared" si="6"/>
        <v>0</v>
      </c>
    </row>
    <row r="40" spans="2:9" x14ac:dyDescent="0.25">
      <c r="B40" s="21"/>
      <c r="C40" s="42"/>
      <c r="D40" s="42"/>
      <c r="E40" s="42"/>
      <c r="F40" s="109"/>
      <c r="G40" s="37"/>
      <c r="H40" s="37"/>
      <c r="I40" s="24">
        <f t="shared" si="6"/>
        <v>0</v>
      </c>
    </row>
    <row r="41" spans="2:9" x14ac:dyDescent="0.25">
      <c r="B41" s="21"/>
      <c r="C41" s="42"/>
      <c r="D41" s="42"/>
      <c r="E41" s="42"/>
      <c r="F41" s="109"/>
      <c r="G41" s="37"/>
      <c r="H41" s="37"/>
      <c r="I41" s="24">
        <f t="shared" si="6"/>
        <v>0</v>
      </c>
    </row>
    <row r="42" spans="2:9" x14ac:dyDescent="0.25">
      <c r="B42" s="21"/>
      <c r="C42" s="42"/>
      <c r="D42" s="42"/>
      <c r="E42" s="42"/>
      <c r="F42" s="109"/>
      <c r="G42" s="37"/>
      <c r="H42" s="37"/>
      <c r="I42" s="24">
        <f t="shared" si="6"/>
        <v>0</v>
      </c>
    </row>
    <row r="43" spans="2:9" x14ac:dyDescent="0.25">
      <c r="B43" s="21"/>
      <c r="C43" s="42"/>
      <c r="D43" s="42"/>
      <c r="E43" s="42"/>
      <c r="F43" s="109"/>
      <c r="G43" s="37"/>
      <c r="H43" s="37"/>
      <c r="I43" s="24">
        <f t="shared" si="6"/>
        <v>0</v>
      </c>
    </row>
    <row r="44" spans="2:9" x14ac:dyDescent="0.25">
      <c r="B44" s="21"/>
      <c r="C44" s="42"/>
      <c r="D44" s="42"/>
      <c r="E44" s="42"/>
      <c r="F44" s="109"/>
      <c r="G44" s="37"/>
      <c r="H44" s="37"/>
      <c r="I44" s="24">
        <f t="shared" si="6"/>
        <v>0</v>
      </c>
    </row>
    <row r="45" spans="2:9" x14ac:dyDescent="0.25">
      <c r="B45" s="21"/>
      <c r="C45" s="42"/>
      <c r="D45" s="42"/>
      <c r="E45" s="42"/>
      <c r="F45" s="109"/>
      <c r="G45" s="37"/>
      <c r="H45" s="37"/>
      <c r="I45" s="24">
        <f t="shared" si="6"/>
        <v>0</v>
      </c>
    </row>
    <row r="46" spans="2:9" x14ac:dyDescent="0.25">
      <c r="B46" s="21"/>
      <c r="C46" s="42"/>
      <c r="D46" s="42"/>
      <c r="E46" s="42"/>
      <c r="F46" s="109"/>
      <c r="G46" s="37"/>
      <c r="H46" s="37"/>
      <c r="I46" s="24">
        <f t="shared" si="6"/>
        <v>0</v>
      </c>
    </row>
    <row r="47" spans="2:9" x14ac:dyDescent="0.25">
      <c r="G47" s="83">
        <f>SUM(G34:G46)</f>
        <v>0</v>
      </c>
      <c r="H47" s="83">
        <f>SUM(H34:H46)</f>
        <v>0</v>
      </c>
      <c r="I47" s="33">
        <f>SUM(I34:I46)</f>
        <v>0</v>
      </c>
    </row>
    <row r="48" spans="2:9" x14ac:dyDescent="0.25">
      <c r="B48" s="1" t="s">
        <v>43</v>
      </c>
    </row>
    <row r="49" spans="1:12" ht="15.75" thickBot="1" x14ac:dyDescent="0.3"/>
    <row r="50" spans="1:12" ht="16.5" thickBot="1" x14ac:dyDescent="0.3">
      <c r="A50" s="51" t="s">
        <v>68</v>
      </c>
      <c r="C50" t="s">
        <v>207</v>
      </c>
      <c r="E50" s="32" t="s">
        <v>71</v>
      </c>
      <c r="F50" s="32" t="s">
        <v>70</v>
      </c>
      <c r="G50" s="32" t="s">
        <v>63</v>
      </c>
      <c r="H50" s="32" t="s">
        <v>43</v>
      </c>
      <c r="K50" s="31" t="s">
        <v>179</v>
      </c>
      <c r="L50" s="217" t="s">
        <v>312</v>
      </c>
    </row>
    <row r="51" spans="1:12" x14ac:dyDescent="0.25">
      <c r="B51" t="s">
        <v>69</v>
      </c>
      <c r="D51" s="2" t="s">
        <v>180</v>
      </c>
      <c r="E51" s="56" t="s">
        <v>62</v>
      </c>
      <c r="F51" s="18">
        <v>0</v>
      </c>
      <c r="G51" s="250">
        <v>0</v>
      </c>
      <c r="H51" s="57">
        <f>G51*F51</f>
        <v>0</v>
      </c>
      <c r="I51" s="91" t="s">
        <v>145</v>
      </c>
      <c r="J51" s="22" t="s">
        <v>146</v>
      </c>
      <c r="K51" s="138">
        <f>IF(J51="K",Ajopäiväkirja!J206,0)</f>
        <v>152</v>
      </c>
      <c r="L51" s="84">
        <f>IF(J51="K",Ajopäiväkirja!L206,0)</f>
        <v>0.53</v>
      </c>
    </row>
    <row r="52" spans="1:12" x14ac:dyDescent="0.25">
      <c r="B52" s="273" t="s">
        <v>396</v>
      </c>
      <c r="C52" s="273"/>
      <c r="E52" s="21" t="s">
        <v>64</v>
      </c>
      <c r="F52" s="49">
        <v>0</v>
      </c>
      <c r="G52" s="44">
        <v>0</v>
      </c>
      <c r="H52" s="50">
        <f t="shared" ref="H52:H56" si="7">G52*F52</f>
        <v>0</v>
      </c>
      <c r="J52" s="137" t="str">
        <f>IF(I51="K","Kirjoita lukemat F65 ja G65 - soluihin","")</f>
        <v/>
      </c>
      <c r="K52" s="137" t="str">
        <f>IF(J51="K","Kirjoita lukemat F53 ja G53 - soluihin","")</f>
        <v>Kirjoita lukemat F53 ja G53 - soluihin</v>
      </c>
    </row>
    <row r="53" spans="1:12" x14ac:dyDescent="0.25">
      <c r="B53" t="s">
        <v>65</v>
      </c>
      <c r="E53" s="21" t="s">
        <v>64</v>
      </c>
      <c r="F53" s="49">
        <v>0</v>
      </c>
      <c r="G53" s="44">
        <v>0</v>
      </c>
      <c r="H53" s="50">
        <f t="shared" si="7"/>
        <v>0</v>
      </c>
    </row>
    <row r="54" spans="1:12" x14ac:dyDescent="0.25">
      <c r="B54" t="s">
        <v>66</v>
      </c>
      <c r="E54" s="21" t="s">
        <v>64</v>
      </c>
      <c r="F54" s="49">
        <v>0</v>
      </c>
      <c r="G54" s="44">
        <v>0</v>
      </c>
      <c r="H54" s="50">
        <f t="shared" si="7"/>
        <v>0</v>
      </c>
    </row>
    <row r="55" spans="1:12" x14ac:dyDescent="0.25">
      <c r="B55" t="s">
        <v>67</v>
      </c>
      <c r="E55" s="21" t="s">
        <v>64</v>
      </c>
      <c r="F55" s="49">
        <v>0</v>
      </c>
      <c r="G55" s="44">
        <v>0</v>
      </c>
      <c r="H55" s="50">
        <f t="shared" si="7"/>
        <v>0</v>
      </c>
    </row>
    <row r="56" spans="1:12" x14ac:dyDescent="0.25">
      <c r="B56" s="273" t="s">
        <v>394</v>
      </c>
      <c r="C56" s="273"/>
      <c r="E56" s="21" t="s">
        <v>64</v>
      </c>
      <c r="F56" s="49">
        <v>0</v>
      </c>
      <c r="G56" s="44">
        <v>0</v>
      </c>
      <c r="H56" s="50">
        <f t="shared" si="7"/>
        <v>0</v>
      </c>
    </row>
    <row r="57" spans="1:12" ht="15.75" x14ac:dyDescent="0.25">
      <c r="H57" s="110">
        <f>SUM(H51:H56)</f>
        <v>0</v>
      </c>
    </row>
  </sheetData>
  <sheetProtection algorithmName="SHA-512" hashValue="8KL7AyHf1ruvUradAgWYXXjotvgZ0X2wxOO9gUNqSXFz2ywom5OxKUWvtUv1iIF6/Io0FDnWZWGLonGZU8bJIg==" saltValue="2milYB2TQx9SF7sIo3YSnA==" spinCount="100000" sheet="1" objects="1" scenarios="1" formatCells="0" formatColumns="0" formatRows="0"/>
  <mergeCells count="23">
    <mergeCell ref="I4:I5"/>
    <mergeCell ref="C18:C19"/>
    <mergeCell ref="D18:D19"/>
    <mergeCell ref="E18:E19"/>
    <mergeCell ref="F18:F19"/>
    <mergeCell ref="G18:G19"/>
    <mergeCell ref="H18:H19"/>
    <mergeCell ref="I18:I19"/>
    <mergeCell ref="C4:C5"/>
    <mergeCell ref="D4:D5"/>
    <mergeCell ref="E4:E5"/>
    <mergeCell ref="F4:F5"/>
    <mergeCell ref="G4:G5"/>
    <mergeCell ref="H4:H5"/>
    <mergeCell ref="B52:C52"/>
    <mergeCell ref="B56:C56"/>
    <mergeCell ref="H31:H32"/>
    <mergeCell ref="I31:I32"/>
    <mergeCell ref="D31:D32"/>
    <mergeCell ref="E31:E32"/>
    <mergeCell ref="C31:C32"/>
    <mergeCell ref="F31:F32"/>
    <mergeCell ref="G31:G32"/>
  </mergeCells>
  <hyperlinks>
    <hyperlink ref="D51" location="Ajopäiväkirja!A1" display="Ajopäiväkirjaan" xr:uid="{E3B4965D-B5F1-4E16-896B-089C3809D94C}"/>
  </hyperlinks>
  <pageMargins left="0.7" right="0.7" top="0.75" bottom="0.75" header="0.3" footer="0.3"/>
  <pageSetup paperSize="9" scale="52"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0D9A-3698-416F-BBB9-ECFB5A1505A8}">
  <sheetPr>
    <pageSetUpPr fitToPage="1"/>
  </sheetPr>
  <dimension ref="A1:N209"/>
  <sheetViews>
    <sheetView zoomScale="80" zoomScaleNormal="80" zoomScaleSheetLayoutView="80" workbookViewId="0">
      <pane ySplit="5" topLeftCell="A6" activePane="bottomLeft" state="frozen"/>
      <selection pane="bottomLeft" activeCell="N6" sqref="N6"/>
    </sheetView>
  </sheetViews>
  <sheetFormatPr defaultRowHeight="15" x14ac:dyDescent="0.25"/>
  <cols>
    <col min="1" max="1" width="11.28515625" customWidth="1"/>
    <col min="2" max="2" width="12.140625" customWidth="1"/>
    <col min="3" max="3" width="15.5703125" customWidth="1"/>
    <col min="4" max="4" width="17.5703125" customWidth="1"/>
    <col min="5" max="5" width="38.28515625" customWidth="1"/>
    <col min="6" max="6" width="35.28515625" customWidth="1"/>
    <col min="7" max="7" width="10.140625" customWidth="1"/>
    <col min="8" max="8" width="15.42578125" customWidth="1"/>
    <col min="9" max="9" width="15" customWidth="1"/>
    <col min="10" max="10" width="10.5703125" customWidth="1"/>
    <col min="11" max="11" width="12.140625" customWidth="1"/>
    <col min="12" max="12" width="11.28515625" customWidth="1"/>
    <col min="13" max="13" width="15.42578125" customWidth="1"/>
    <col min="14" max="14" width="21.42578125" customWidth="1"/>
  </cols>
  <sheetData>
    <row r="1" spans="1:14" ht="15.75" thickBot="1" x14ac:dyDescent="0.3">
      <c r="A1" s="201" t="s">
        <v>274</v>
      </c>
      <c r="D1" s="202" t="s">
        <v>15</v>
      </c>
      <c r="E1" s="203">
        <f>Tulot!E1</f>
        <v>2026</v>
      </c>
      <c r="K1" s="280" t="s">
        <v>279</v>
      </c>
    </row>
    <row r="2" spans="1:14" ht="15" customHeight="1" thickBot="1" x14ac:dyDescent="0.3">
      <c r="A2" t="s">
        <v>181</v>
      </c>
      <c r="C2" s="27"/>
      <c r="D2" s="204">
        <v>0</v>
      </c>
      <c r="K2" s="280"/>
    </row>
    <row r="3" spans="1:14" ht="15.75" thickBot="1" x14ac:dyDescent="0.3">
      <c r="A3" t="s">
        <v>182</v>
      </c>
      <c r="D3" s="205">
        <v>0</v>
      </c>
      <c r="H3" s="282" t="s">
        <v>278</v>
      </c>
      <c r="I3" s="283"/>
      <c r="K3" s="281"/>
    </row>
    <row r="4" spans="1:14" x14ac:dyDescent="0.25">
      <c r="A4" t="s">
        <v>183</v>
      </c>
      <c r="D4" s="206">
        <f>IF(D3&gt;D2,D3-D2,0)</f>
        <v>0</v>
      </c>
      <c r="E4" s="48"/>
      <c r="G4" s="287" t="s">
        <v>171</v>
      </c>
      <c r="H4" s="288" t="s">
        <v>275</v>
      </c>
      <c r="I4" s="290" t="s">
        <v>276</v>
      </c>
      <c r="J4" s="292" t="s">
        <v>273</v>
      </c>
      <c r="K4" s="293"/>
    </row>
    <row r="5" spans="1:14" ht="48.75" customHeight="1" thickBot="1" x14ac:dyDescent="0.3">
      <c r="A5" s="194" t="s">
        <v>165</v>
      </c>
      <c r="B5" s="194" t="s">
        <v>166</v>
      </c>
      <c r="C5" s="194" t="s">
        <v>167</v>
      </c>
      <c r="D5" s="194" t="s">
        <v>168</v>
      </c>
      <c r="E5" s="4" t="s">
        <v>169</v>
      </c>
      <c r="F5" s="195" t="s">
        <v>170</v>
      </c>
      <c r="G5" s="287"/>
      <c r="H5" s="289"/>
      <c r="I5" s="291"/>
      <c r="J5" s="200" t="s">
        <v>277</v>
      </c>
      <c r="K5" s="199" t="s">
        <v>280</v>
      </c>
      <c r="L5" s="196" t="s">
        <v>172</v>
      </c>
      <c r="M5" s="4" t="s">
        <v>173</v>
      </c>
      <c r="N5" s="195" t="s">
        <v>174</v>
      </c>
    </row>
    <row r="6" spans="1:14" ht="27.75" customHeight="1" x14ac:dyDescent="0.25">
      <c r="A6" s="131" t="str">
        <f>"5.6."&amp;Tulot!E1</f>
        <v>5.6.2026</v>
      </c>
      <c r="B6" s="131" t="str">
        <f>A6</f>
        <v>5.6.2026</v>
      </c>
      <c r="C6" s="132">
        <v>0.66666666666666663</v>
      </c>
      <c r="D6" s="132">
        <v>0.79166666666666663</v>
      </c>
      <c r="E6" s="207" t="s">
        <v>175</v>
      </c>
      <c r="F6" s="208" t="s">
        <v>281</v>
      </c>
      <c r="G6" s="133" t="s">
        <v>176</v>
      </c>
      <c r="H6" s="209">
        <v>0</v>
      </c>
      <c r="I6" s="209">
        <v>0</v>
      </c>
      <c r="J6" s="197">
        <f>IF(K6&gt;0,K6,IF(I6-H6&gt;0,I6-H6,K6))</f>
        <v>152</v>
      </c>
      <c r="K6" s="198">
        <v>152</v>
      </c>
      <c r="L6" s="143">
        <v>0.53</v>
      </c>
      <c r="M6" s="83">
        <f>J6*L6</f>
        <v>80.56</v>
      </c>
      <c r="N6" s="207" t="s">
        <v>177</v>
      </c>
    </row>
    <row r="7" spans="1:14" x14ac:dyDescent="0.25">
      <c r="A7" s="131"/>
      <c r="B7" s="131"/>
      <c r="C7" s="132"/>
      <c r="D7" s="132"/>
      <c r="E7" s="207"/>
      <c r="F7" s="208"/>
      <c r="G7" s="133"/>
      <c r="H7" s="209">
        <v>0</v>
      </c>
      <c r="I7" s="209">
        <v>0</v>
      </c>
      <c r="J7" s="197">
        <f>IF(K7&gt;0,K7,IF(I7-H7&gt;0,I7-H7,K7))</f>
        <v>0</v>
      </c>
      <c r="K7" s="198"/>
      <c r="L7" s="144">
        <f>IF(J7&gt;0,L6,0)</f>
        <v>0</v>
      </c>
      <c r="M7" s="83">
        <f>J7*L7</f>
        <v>0</v>
      </c>
      <c r="N7" s="207"/>
    </row>
    <row r="8" spans="1:14" x14ac:dyDescent="0.25">
      <c r="A8" s="131"/>
      <c r="B8" s="131"/>
      <c r="C8" s="132"/>
      <c r="D8" s="132"/>
      <c r="E8" s="207"/>
      <c r="F8" s="208"/>
      <c r="G8" s="133"/>
      <c r="H8" s="209">
        <v>0</v>
      </c>
      <c r="I8" s="209">
        <v>0</v>
      </c>
      <c r="J8" s="197">
        <f t="shared" ref="J8:J92" si="0">IF(K8&gt;0,K8,IF(I8-H8&gt;0,I8-H8,K8))</f>
        <v>0</v>
      </c>
      <c r="K8" s="198"/>
      <c r="L8" s="144">
        <f t="shared" ref="L8:L92" si="1">IF(J8&gt;0,L7,0)</f>
        <v>0</v>
      </c>
      <c r="M8" s="83">
        <f t="shared" ref="M8:M92" si="2">J8*L8</f>
        <v>0</v>
      </c>
      <c r="N8" s="207"/>
    </row>
    <row r="9" spans="1:14" x14ac:dyDescent="0.25">
      <c r="A9" s="131"/>
      <c r="B9" s="131"/>
      <c r="C9" s="132"/>
      <c r="D9" s="132"/>
      <c r="E9" s="207"/>
      <c r="F9" s="208"/>
      <c r="G9" s="133"/>
      <c r="H9" s="209">
        <v>0</v>
      </c>
      <c r="I9" s="209">
        <v>0</v>
      </c>
      <c r="J9" s="197">
        <f t="shared" si="0"/>
        <v>0</v>
      </c>
      <c r="K9" s="198"/>
      <c r="L9" s="144">
        <f t="shared" si="1"/>
        <v>0</v>
      </c>
      <c r="M9" s="83">
        <f t="shared" si="2"/>
        <v>0</v>
      </c>
      <c r="N9" s="207"/>
    </row>
    <row r="10" spans="1:14" x14ac:dyDescent="0.25">
      <c r="A10" s="131"/>
      <c r="B10" s="131"/>
      <c r="C10" s="132"/>
      <c r="D10" s="132"/>
      <c r="E10" s="207"/>
      <c r="F10" s="208"/>
      <c r="G10" s="133"/>
      <c r="H10" s="209">
        <v>0</v>
      </c>
      <c r="I10" s="209">
        <v>0</v>
      </c>
      <c r="J10" s="197">
        <f t="shared" si="0"/>
        <v>0</v>
      </c>
      <c r="K10" s="198"/>
      <c r="L10" s="144">
        <f t="shared" si="1"/>
        <v>0</v>
      </c>
      <c r="M10" s="83">
        <f t="shared" si="2"/>
        <v>0</v>
      </c>
      <c r="N10" s="207"/>
    </row>
    <row r="11" spans="1:14" x14ac:dyDescent="0.25">
      <c r="A11" s="131"/>
      <c r="B11" s="131"/>
      <c r="C11" s="132"/>
      <c r="D11" s="132"/>
      <c r="E11" s="207"/>
      <c r="F11" s="208"/>
      <c r="G11" s="133"/>
      <c r="H11" s="209">
        <v>0</v>
      </c>
      <c r="I11" s="209">
        <v>0</v>
      </c>
      <c r="J11" s="197">
        <f t="shared" si="0"/>
        <v>0</v>
      </c>
      <c r="K11" s="198"/>
      <c r="L11" s="144">
        <f t="shared" si="1"/>
        <v>0</v>
      </c>
      <c r="M11" s="83">
        <f t="shared" si="2"/>
        <v>0</v>
      </c>
      <c r="N11" s="207"/>
    </row>
    <row r="12" spans="1:14" x14ac:dyDescent="0.25">
      <c r="A12" s="131"/>
      <c r="B12" s="131"/>
      <c r="C12" s="132"/>
      <c r="D12" s="132"/>
      <c r="E12" s="207"/>
      <c r="F12" s="208"/>
      <c r="G12" s="133"/>
      <c r="H12" s="209">
        <v>0</v>
      </c>
      <c r="I12" s="209">
        <v>0</v>
      </c>
      <c r="J12" s="197">
        <f t="shared" si="0"/>
        <v>0</v>
      </c>
      <c r="K12" s="198"/>
      <c r="L12" s="144">
        <f t="shared" si="1"/>
        <v>0</v>
      </c>
      <c r="M12" s="83">
        <f t="shared" si="2"/>
        <v>0</v>
      </c>
      <c r="N12" s="207"/>
    </row>
    <row r="13" spans="1:14" x14ac:dyDescent="0.25">
      <c r="A13" s="131"/>
      <c r="B13" s="131"/>
      <c r="C13" s="132"/>
      <c r="D13" s="132"/>
      <c r="E13" s="207"/>
      <c r="F13" s="208"/>
      <c r="G13" s="133"/>
      <c r="H13" s="209">
        <v>0</v>
      </c>
      <c r="I13" s="209">
        <v>0</v>
      </c>
      <c r="J13" s="197">
        <f t="shared" si="0"/>
        <v>0</v>
      </c>
      <c r="K13" s="198"/>
      <c r="L13" s="144">
        <f t="shared" si="1"/>
        <v>0</v>
      </c>
      <c r="M13" s="83">
        <f t="shared" si="2"/>
        <v>0</v>
      </c>
      <c r="N13" s="207"/>
    </row>
    <row r="14" spans="1:14" x14ac:dyDescent="0.25">
      <c r="A14" s="131"/>
      <c r="B14" s="131"/>
      <c r="C14" s="132"/>
      <c r="D14" s="132"/>
      <c r="E14" s="207"/>
      <c r="F14" s="208"/>
      <c r="G14" s="133"/>
      <c r="H14" s="209">
        <v>0</v>
      </c>
      <c r="I14" s="209">
        <v>0</v>
      </c>
      <c r="J14" s="197">
        <f t="shared" si="0"/>
        <v>0</v>
      </c>
      <c r="K14" s="198"/>
      <c r="L14" s="144">
        <f t="shared" si="1"/>
        <v>0</v>
      </c>
      <c r="M14" s="83">
        <f t="shared" si="2"/>
        <v>0</v>
      </c>
      <c r="N14" s="207"/>
    </row>
    <row r="15" spans="1:14" x14ac:dyDescent="0.25">
      <c r="A15" s="131"/>
      <c r="B15" s="131"/>
      <c r="C15" s="132"/>
      <c r="D15" s="132"/>
      <c r="E15" s="207"/>
      <c r="F15" s="208"/>
      <c r="G15" s="133"/>
      <c r="H15" s="209">
        <v>0</v>
      </c>
      <c r="I15" s="209">
        <v>0</v>
      </c>
      <c r="J15" s="197">
        <f t="shared" si="0"/>
        <v>0</v>
      </c>
      <c r="K15" s="198"/>
      <c r="L15" s="144">
        <f t="shared" si="1"/>
        <v>0</v>
      </c>
      <c r="M15" s="83">
        <f t="shared" si="2"/>
        <v>0</v>
      </c>
      <c r="N15" s="207"/>
    </row>
    <row r="16" spans="1:14" x14ac:dyDescent="0.25">
      <c r="A16" s="131"/>
      <c r="B16" s="131"/>
      <c r="C16" s="132"/>
      <c r="D16" s="132"/>
      <c r="E16" s="207"/>
      <c r="F16" s="208"/>
      <c r="G16" s="133"/>
      <c r="H16" s="209">
        <v>0</v>
      </c>
      <c r="I16" s="209">
        <v>0</v>
      </c>
      <c r="J16" s="197">
        <f t="shared" si="0"/>
        <v>0</v>
      </c>
      <c r="K16" s="198"/>
      <c r="L16" s="144">
        <f t="shared" si="1"/>
        <v>0</v>
      </c>
      <c r="M16" s="83">
        <f t="shared" si="2"/>
        <v>0</v>
      </c>
      <c r="N16" s="207"/>
    </row>
    <row r="17" spans="1:14" x14ac:dyDescent="0.25">
      <c r="A17" s="131"/>
      <c r="B17" s="131"/>
      <c r="C17" s="132"/>
      <c r="D17" s="132"/>
      <c r="E17" s="207"/>
      <c r="F17" s="208"/>
      <c r="G17" s="133"/>
      <c r="H17" s="209">
        <v>0</v>
      </c>
      <c r="I17" s="209">
        <v>0</v>
      </c>
      <c r="J17" s="197">
        <f t="shared" si="0"/>
        <v>0</v>
      </c>
      <c r="K17" s="198"/>
      <c r="L17" s="144">
        <f t="shared" si="1"/>
        <v>0</v>
      </c>
      <c r="M17" s="83">
        <f t="shared" si="2"/>
        <v>0</v>
      </c>
      <c r="N17" s="207"/>
    </row>
    <row r="18" spans="1:14" x14ac:dyDescent="0.25">
      <c r="A18" s="131"/>
      <c r="B18" s="131"/>
      <c r="C18" s="132"/>
      <c r="D18" s="132"/>
      <c r="E18" s="207"/>
      <c r="F18" s="208"/>
      <c r="G18" s="133"/>
      <c r="H18" s="209">
        <v>0</v>
      </c>
      <c r="I18" s="209">
        <v>0</v>
      </c>
      <c r="J18" s="197">
        <f t="shared" si="0"/>
        <v>0</v>
      </c>
      <c r="K18" s="198"/>
      <c r="L18" s="144">
        <f t="shared" si="1"/>
        <v>0</v>
      </c>
      <c r="M18" s="83">
        <f t="shared" si="2"/>
        <v>0</v>
      </c>
      <c r="N18" s="207"/>
    </row>
    <row r="19" spans="1:14" x14ac:dyDescent="0.25">
      <c r="A19" s="131"/>
      <c r="B19" s="131"/>
      <c r="C19" s="132"/>
      <c r="D19" s="132"/>
      <c r="E19" s="207"/>
      <c r="F19" s="208"/>
      <c r="G19" s="133"/>
      <c r="H19" s="209">
        <v>0</v>
      </c>
      <c r="I19" s="209">
        <v>0</v>
      </c>
      <c r="J19" s="197">
        <f t="shared" si="0"/>
        <v>0</v>
      </c>
      <c r="K19" s="198"/>
      <c r="L19" s="144">
        <f t="shared" si="1"/>
        <v>0</v>
      </c>
      <c r="M19" s="83">
        <f t="shared" si="2"/>
        <v>0</v>
      </c>
      <c r="N19" s="207"/>
    </row>
    <row r="20" spans="1:14" x14ac:dyDescent="0.25">
      <c r="A20" s="131"/>
      <c r="B20" s="131"/>
      <c r="C20" s="132"/>
      <c r="D20" s="132"/>
      <c r="E20" s="207"/>
      <c r="F20" s="208"/>
      <c r="G20" s="133"/>
      <c r="H20" s="209">
        <v>0</v>
      </c>
      <c r="I20" s="209">
        <v>0</v>
      </c>
      <c r="J20" s="197">
        <f t="shared" ref="J20:J41" si="3">IF(K20&gt;0,K20,IF(I20-H20&gt;0,I20-H20,K20))</f>
        <v>0</v>
      </c>
      <c r="K20" s="198"/>
      <c r="L20" s="144">
        <f t="shared" ref="L20:L41" si="4">IF(J20&gt;0,L19,0)</f>
        <v>0</v>
      </c>
      <c r="M20" s="83">
        <f t="shared" ref="M20:M41" si="5">J20*L20</f>
        <v>0</v>
      </c>
      <c r="N20" s="207"/>
    </row>
    <row r="21" spans="1:14" x14ac:dyDescent="0.25">
      <c r="A21" s="131"/>
      <c r="B21" s="131"/>
      <c r="C21" s="132"/>
      <c r="D21" s="132"/>
      <c r="E21" s="207"/>
      <c r="F21" s="208"/>
      <c r="G21" s="133"/>
      <c r="H21" s="209">
        <v>0</v>
      </c>
      <c r="I21" s="209">
        <v>0</v>
      </c>
      <c r="J21" s="197">
        <f t="shared" si="3"/>
        <v>0</v>
      </c>
      <c r="K21" s="198"/>
      <c r="L21" s="144">
        <f t="shared" si="4"/>
        <v>0</v>
      </c>
      <c r="M21" s="83">
        <f t="shared" si="5"/>
        <v>0</v>
      </c>
      <c r="N21" s="207"/>
    </row>
    <row r="22" spans="1:14" x14ac:dyDescent="0.25">
      <c r="A22" s="131"/>
      <c r="B22" s="131"/>
      <c r="C22" s="132"/>
      <c r="D22" s="132"/>
      <c r="E22" s="207"/>
      <c r="F22" s="208"/>
      <c r="G22" s="133"/>
      <c r="H22" s="209">
        <v>0</v>
      </c>
      <c r="I22" s="209">
        <v>0</v>
      </c>
      <c r="J22" s="197">
        <f t="shared" si="3"/>
        <v>0</v>
      </c>
      <c r="K22" s="198"/>
      <c r="L22" s="144">
        <f t="shared" si="4"/>
        <v>0</v>
      </c>
      <c r="M22" s="83">
        <f t="shared" si="5"/>
        <v>0</v>
      </c>
      <c r="N22" s="207"/>
    </row>
    <row r="23" spans="1:14" x14ac:dyDescent="0.25">
      <c r="A23" s="131"/>
      <c r="B23" s="131"/>
      <c r="C23" s="132"/>
      <c r="D23" s="132"/>
      <c r="E23" s="207"/>
      <c r="F23" s="208"/>
      <c r="G23" s="133"/>
      <c r="H23" s="209">
        <v>0</v>
      </c>
      <c r="I23" s="209">
        <v>0</v>
      </c>
      <c r="J23" s="197">
        <f t="shared" si="3"/>
        <v>0</v>
      </c>
      <c r="K23" s="198"/>
      <c r="L23" s="144">
        <f t="shared" si="4"/>
        <v>0</v>
      </c>
      <c r="M23" s="83">
        <f t="shared" si="5"/>
        <v>0</v>
      </c>
      <c r="N23" s="207"/>
    </row>
    <row r="24" spans="1:14" x14ac:dyDescent="0.25">
      <c r="A24" s="131"/>
      <c r="B24" s="131"/>
      <c r="C24" s="132"/>
      <c r="D24" s="132"/>
      <c r="E24" s="207"/>
      <c r="F24" s="208"/>
      <c r="G24" s="133"/>
      <c r="H24" s="209">
        <v>0</v>
      </c>
      <c r="I24" s="209">
        <v>0</v>
      </c>
      <c r="J24" s="197">
        <f t="shared" si="3"/>
        <v>0</v>
      </c>
      <c r="K24" s="198"/>
      <c r="L24" s="144">
        <f t="shared" si="4"/>
        <v>0</v>
      </c>
      <c r="M24" s="83">
        <f t="shared" si="5"/>
        <v>0</v>
      </c>
      <c r="N24" s="207"/>
    </row>
    <row r="25" spans="1:14" x14ac:dyDescent="0.25">
      <c r="A25" s="131"/>
      <c r="B25" s="131"/>
      <c r="C25" s="132"/>
      <c r="D25" s="132"/>
      <c r="E25" s="207"/>
      <c r="F25" s="208"/>
      <c r="G25" s="133"/>
      <c r="H25" s="209">
        <v>0</v>
      </c>
      <c r="I25" s="209">
        <v>0</v>
      </c>
      <c r="J25" s="197">
        <f t="shared" si="3"/>
        <v>0</v>
      </c>
      <c r="K25" s="198"/>
      <c r="L25" s="144">
        <f t="shared" si="4"/>
        <v>0</v>
      </c>
      <c r="M25" s="83">
        <f t="shared" si="5"/>
        <v>0</v>
      </c>
      <c r="N25" s="207"/>
    </row>
    <row r="26" spans="1:14" x14ac:dyDescent="0.25">
      <c r="A26" s="131"/>
      <c r="B26" s="131"/>
      <c r="C26" s="132"/>
      <c r="D26" s="132"/>
      <c r="E26" s="207"/>
      <c r="F26" s="208"/>
      <c r="G26" s="133"/>
      <c r="H26" s="209">
        <v>0</v>
      </c>
      <c r="I26" s="209">
        <v>0</v>
      </c>
      <c r="J26" s="197">
        <f t="shared" si="3"/>
        <v>0</v>
      </c>
      <c r="K26" s="198"/>
      <c r="L26" s="144">
        <f t="shared" si="4"/>
        <v>0</v>
      </c>
      <c r="M26" s="83">
        <f t="shared" si="5"/>
        <v>0</v>
      </c>
      <c r="N26" s="207"/>
    </row>
    <row r="27" spans="1:14" x14ac:dyDescent="0.25">
      <c r="A27" s="131"/>
      <c r="B27" s="131"/>
      <c r="C27" s="132"/>
      <c r="D27" s="132"/>
      <c r="E27" s="207"/>
      <c r="F27" s="208"/>
      <c r="G27" s="133"/>
      <c r="H27" s="209">
        <v>0</v>
      </c>
      <c r="I27" s="209">
        <v>0</v>
      </c>
      <c r="J27" s="197">
        <f t="shared" si="3"/>
        <v>0</v>
      </c>
      <c r="K27" s="198"/>
      <c r="L27" s="144">
        <f t="shared" si="4"/>
        <v>0</v>
      </c>
      <c r="M27" s="83">
        <f t="shared" si="5"/>
        <v>0</v>
      </c>
      <c r="N27" s="207"/>
    </row>
    <row r="28" spans="1:14" x14ac:dyDescent="0.25">
      <c r="A28" s="131"/>
      <c r="B28" s="131"/>
      <c r="C28" s="132"/>
      <c r="D28" s="132"/>
      <c r="E28" s="207"/>
      <c r="F28" s="208"/>
      <c r="G28" s="133"/>
      <c r="H28" s="209">
        <v>0</v>
      </c>
      <c r="I28" s="209">
        <v>0</v>
      </c>
      <c r="J28" s="197">
        <f t="shared" si="3"/>
        <v>0</v>
      </c>
      <c r="K28" s="198"/>
      <c r="L28" s="144">
        <f t="shared" si="4"/>
        <v>0</v>
      </c>
      <c r="M28" s="83">
        <f t="shared" si="5"/>
        <v>0</v>
      </c>
      <c r="N28" s="207"/>
    </row>
    <row r="29" spans="1:14" x14ac:dyDescent="0.25">
      <c r="A29" s="131"/>
      <c r="B29" s="131"/>
      <c r="C29" s="132"/>
      <c r="D29" s="132"/>
      <c r="E29" s="207"/>
      <c r="F29" s="208"/>
      <c r="G29" s="133"/>
      <c r="H29" s="209">
        <v>0</v>
      </c>
      <c r="I29" s="209">
        <v>0</v>
      </c>
      <c r="J29" s="197">
        <f t="shared" si="3"/>
        <v>0</v>
      </c>
      <c r="K29" s="198"/>
      <c r="L29" s="144">
        <f t="shared" si="4"/>
        <v>0</v>
      </c>
      <c r="M29" s="83">
        <f t="shared" si="5"/>
        <v>0</v>
      </c>
      <c r="N29" s="207"/>
    </row>
    <row r="30" spans="1:14" x14ac:dyDescent="0.25">
      <c r="A30" s="131"/>
      <c r="B30" s="131"/>
      <c r="C30" s="132"/>
      <c r="D30" s="132"/>
      <c r="E30" s="207"/>
      <c r="F30" s="208"/>
      <c r="G30" s="133"/>
      <c r="H30" s="209">
        <v>0</v>
      </c>
      <c r="I30" s="209">
        <v>0</v>
      </c>
      <c r="J30" s="197">
        <f t="shared" si="3"/>
        <v>0</v>
      </c>
      <c r="K30" s="198"/>
      <c r="L30" s="144">
        <f t="shared" si="4"/>
        <v>0</v>
      </c>
      <c r="M30" s="83">
        <f t="shared" si="5"/>
        <v>0</v>
      </c>
      <c r="N30" s="207"/>
    </row>
    <row r="31" spans="1:14" x14ac:dyDescent="0.25">
      <c r="A31" s="131"/>
      <c r="B31" s="131"/>
      <c r="C31" s="132"/>
      <c r="D31" s="132"/>
      <c r="E31" s="207"/>
      <c r="F31" s="208"/>
      <c r="G31" s="133"/>
      <c r="H31" s="209">
        <v>0</v>
      </c>
      <c r="I31" s="209">
        <v>0</v>
      </c>
      <c r="J31" s="197">
        <f t="shared" si="3"/>
        <v>0</v>
      </c>
      <c r="K31" s="198"/>
      <c r="L31" s="144">
        <f t="shared" si="4"/>
        <v>0</v>
      </c>
      <c r="M31" s="83">
        <f t="shared" si="5"/>
        <v>0</v>
      </c>
      <c r="N31" s="207"/>
    </row>
    <row r="32" spans="1:14" x14ac:dyDescent="0.25">
      <c r="A32" s="131"/>
      <c r="B32" s="131"/>
      <c r="C32" s="132"/>
      <c r="D32" s="132"/>
      <c r="E32" s="207"/>
      <c r="F32" s="208"/>
      <c r="G32" s="133"/>
      <c r="H32" s="209">
        <v>0</v>
      </c>
      <c r="I32" s="209">
        <v>0</v>
      </c>
      <c r="J32" s="197">
        <f t="shared" si="3"/>
        <v>0</v>
      </c>
      <c r="K32" s="198"/>
      <c r="L32" s="144">
        <f t="shared" si="4"/>
        <v>0</v>
      </c>
      <c r="M32" s="83">
        <f t="shared" si="5"/>
        <v>0</v>
      </c>
      <c r="N32" s="207"/>
    </row>
    <row r="33" spans="1:14" x14ac:dyDescent="0.25">
      <c r="A33" s="131"/>
      <c r="B33" s="131"/>
      <c r="C33" s="132"/>
      <c r="D33" s="132"/>
      <c r="E33" s="207"/>
      <c r="F33" s="208"/>
      <c r="G33" s="133"/>
      <c r="H33" s="209">
        <v>0</v>
      </c>
      <c r="I33" s="209">
        <v>0</v>
      </c>
      <c r="J33" s="197">
        <f t="shared" si="3"/>
        <v>0</v>
      </c>
      <c r="K33" s="198"/>
      <c r="L33" s="144">
        <f t="shared" si="4"/>
        <v>0</v>
      </c>
      <c r="M33" s="83">
        <f t="shared" si="5"/>
        <v>0</v>
      </c>
      <c r="N33" s="207"/>
    </row>
    <row r="34" spans="1:14" x14ac:dyDescent="0.25">
      <c r="A34" s="131"/>
      <c r="B34" s="131"/>
      <c r="C34" s="132"/>
      <c r="D34" s="132"/>
      <c r="E34" s="207"/>
      <c r="F34" s="208"/>
      <c r="G34" s="133"/>
      <c r="H34" s="209">
        <v>0</v>
      </c>
      <c r="I34" s="209">
        <v>0</v>
      </c>
      <c r="J34" s="197">
        <f t="shared" si="3"/>
        <v>0</v>
      </c>
      <c r="K34" s="198"/>
      <c r="L34" s="144">
        <f t="shared" si="4"/>
        <v>0</v>
      </c>
      <c r="M34" s="83">
        <f t="shared" si="5"/>
        <v>0</v>
      </c>
      <c r="N34" s="207"/>
    </row>
    <row r="35" spans="1:14" x14ac:dyDescent="0.25">
      <c r="A35" s="131"/>
      <c r="B35" s="131"/>
      <c r="C35" s="132"/>
      <c r="D35" s="132"/>
      <c r="E35" s="207"/>
      <c r="F35" s="208"/>
      <c r="G35" s="133"/>
      <c r="H35" s="209">
        <v>0</v>
      </c>
      <c r="I35" s="209">
        <v>0</v>
      </c>
      <c r="J35" s="197">
        <f t="shared" si="3"/>
        <v>0</v>
      </c>
      <c r="K35" s="198"/>
      <c r="L35" s="144">
        <f t="shared" si="4"/>
        <v>0</v>
      </c>
      <c r="M35" s="83">
        <f t="shared" si="5"/>
        <v>0</v>
      </c>
      <c r="N35" s="207"/>
    </row>
    <row r="36" spans="1:14" x14ac:dyDescent="0.25">
      <c r="A36" s="131"/>
      <c r="B36" s="131"/>
      <c r="C36" s="132"/>
      <c r="D36" s="132"/>
      <c r="E36" s="207"/>
      <c r="F36" s="208"/>
      <c r="G36" s="133"/>
      <c r="H36" s="209">
        <v>0</v>
      </c>
      <c r="I36" s="209">
        <v>0</v>
      </c>
      <c r="J36" s="197">
        <f t="shared" si="3"/>
        <v>0</v>
      </c>
      <c r="K36" s="198"/>
      <c r="L36" s="144">
        <f t="shared" si="4"/>
        <v>0</v>
      </c>
      <c r="M36" s="83">
        <f t="shared" si="5"/>
        <v>0</v>
      </c>
      <c r="N36" s="207"/>
    </row>
    <row r="37" spans="1:14" x14ac:dyDescent="0.25">
      <c r="A37" s="131"/>
      <c r="B37" s="131"/>
      <c r="C37" s="132"/>
      <c r="D37" s="132"/>
      <c r="E37" s="207"/>
      <c r="F37" s="208"/>
      <c r="G37" s="133"/>
      <c r="H37" s="209">
        <v>0</v>
      </c>
      <c r="I37" s="209">
        <v>0</v>
      </c>
      <c r="J37" s="197">
        <f t="shared" si="3"/>
        <v>0</v>
      </c>
      <c r="K37" s="198"/>
      <c r="L37" s="144">
        <f t="shared" si="4"/>
        <v>0</v>
      </c>
      <c r="M37" s="83">
        <f t="shared" si="5"/>
        <v>0</v>
      </c>
      <c r="N37" s="207"/>
    </row>
    <row r="38" spans="1:14" x14ac:dyDescent="0.25">
      <c r="A38" s="131"/>
      <c r="B38" s="131"/>
      <c r="C38" s="132"/>
      <c r="D38" s="132"/>
      <c r="E38" s="207"/>
      <c r="F38" s="208"/>
      <c r="G38" s="133"/>
      <c r="H38" s="209">
        <v>0</v>
      </c>
      <c r="I38" s="209">
        <v>0</v>
      </c>
      <c r="J38" s="197">
        <f t="shared" si="3"/>
        <v>0</v>
      </c>
      <c r="K38" s="198"/>
      <c r="L38" s="144">
        <f t="shared" si="4"/>
        <v>0</v>
      </c>
      <c r="M38" s="83">
        <f t="shared" si="5"/>
        <v>0</v>
      </c>
      <c r="N38" s="207"/>
    </row>
    <row r="39" spans="1:14" x14ac:dyDescent="0.25">
      <c r="A39" s="131"/>
      <c r="B39" s="131"/>
      <c r="C39" s="132"/>
      <c r="D39" s="132"/>
      <c r="E39" s="207"/>
      <c r="F39" s="208"/>
      <c r="G39" s="133"/>
      <c r="H39" s="209">
        <v>0</v>
      </c>
      <c r="I39" s="209">
        <v>0</v>
      </c>
      <c r="J39" s="197">
        <f t="shared" si="3"/>
        <v>0</v>
      </c>
      <c r="K39" s="198"/>
      <c r="L39" s="144">
        <f t="shared" si="4"/>
        <v>0</v>
      </c>
      <c r="M39" s="83">
        <f t="shared" si="5"/>
        <v>0</v>
      </c>
      <c r="N39" s="207"/>
    </row>
    <row r="40" spans="1:14" x14ac:dyDescent="0.25">
      <c r="A40" s="131"/>
      <c r="B40" s="131"/>
      <c r="C40" s="132"/>
      <c r="D40" s="132"/>
      <c r="E40" s="207"/>
      <c r="F40" s="208"/>
      <c r="G40" s="133"/>
      <c r="H40" s="209">
        <v>0</v>
      </c>
      <c r="I40" s="209">
        <v>0</v>
      </c>
      <c r="J40" s="197">
        <f t="shared" si="3"/>
        <v>0</v>
      </c>
      <c r="K40" s="198"/>
      <c r="L40" s="144">
        <f t="shared" si="4"/>
        <v>0</v>
      </c>
      <c r="M40" s="83">
        <f t="shared" si="5"/>
        <v>0</v>
      </c>
      <c r="N40" s="207"/>
    </row>
    <row r="41" spans="1:14" x14ac:dyDescent="0.25">
      <c r="A41" s="131"/>
      <c r="B41" s="131"/>
      <c r="C41" s="132"/>
      <c r="D41" s="132"/>
      <c r="E41" s="207"/>
      <c r="F41" s="208"/>
      <c r="G41" s="133"/>
      <c r="H41" s="209">
        <v>0</v>
      </c>
      <c r="I41" s="209">
        <v>0</v>
      </c>
      <c r="J41" s="197">
        <f t="shared" si="3"/>
        <v>0</v>
      </c>
      <c r="K41" s="198"/>
      <c r="L41" s="144">
        <f t="shared" si="4"/>
        <v>0</v>
      </c>
      <c r="M41" s="83">
        <f t="shared" si="5"/>
        <v>0</v>
      </c>
      <c r="N41" s="207"/>
    </row>
    <row r="42" spans="1:14" x14ac:dyDescent="0.25">
      <c r="A42" s="131"/>
      <c r="B42" s="131"/>
      <c r="C42" s="132"/>
      <c r="D42" s="132"/>
      <c r="E42" s="207"/>
      <c r="F42" s="208"/>
      <c r="G42" s="133"/>
      <c r="H42" s="209">
        <v>0</v>
      </c>
      <c r="I42" s="209">
        <v>0</v>
      </c>
      <c r="J42" s="197">
        <f t="shared" si="0"/>
        <v>0</v>
      </c>
      <c r="K42" s="198"/>
      <c r="L42" s="144">
        <f t="shared" si="1"/>
        <v>0</v>
      </c>
      <c r="M42" s="83">
        <f t="shared" si="2"/>
        <v>0</v>
      </c>
      <c r="N42" s="207"/>
    </row>
    <row r="43" spans="1:14" x14ac:dyDescent="0.25">
      <c r="A43" s="131"/>
      <c r="B43" s="131"/>
      <c r="C43" s="132"/>
      <c r="D43" s="132"/>
      <c r="E43" s="207"/>
      <c r="F43" s="208"/>
      <c r="G43" s="133"/>
      <c r="H43" s="209">
        <v>0</v>
      </c>
      <c r="I43" s="209">
        <v>0</v>
      </c>
      <c r="J43" s="197">
        <f t="shared" si="0"/>
        <v>0</v>
      </c>
      <c r="K43" s="198"/>
      <c r="L43" s="144">
        <f t="shared" si="1"/>
        <v>0</v>
      </c>
      <c r="M43" s="83">
        <f t="shared" si="2"/>
        <v>0</v>
      </c>
      <c r="N43" s="207"/>
    </row>
    <row r="44" spans="1:14" x14ac:dyDescent="0.25">
      <c r="A44" s="131"/>
      <c r="B44" s="131"/>
      <c r="C44" s="132"/>
      <c r="D44" s="132"/>
      <c r="E44" s="207"/>
      <c r="F44" s="208"/>
      <c r="G44" s="133"/>
      <c r="H44" s="209">
        <v>0</v>
      </c>
      <c r="I44" s="209">
        <v>0</v>
      </c>
      <c r="J44" s="197">
        <f t="shared" si="0"/>
        <v>0</v>
      </c>
      <c r="K44" s="198"/>
      <c r="L44" s="144">
        <f t="shared" si="1"/>
        <v>0</v>
      </c>
      <c r="M44" s="83">
        <f t="shared" si="2"/>
        <v>0</v>
      </c>
      <c r="N44" s="207"/>
    </row>
    <row r="45" spans="1:14" x14ac:dyDescent="0.25">
      <c r="A45" s="131"/>
      <c r="B45" s="131"/>
      <c r="C45" s="132"/>
      <c r="D45" s="132"/>
      <c r="E45" s="207"/>
      <c r="F45" s="208"/>
      <c r="G45" s="133"/>
      <c r="H45" s="209">
        <v>0</v>
      </c>
      <c r="I45" s="209">
        <v>0</v>
      </c>
      <c r="J45" s="197">
        <f t="shared" si="0"/>
        <v>0</v>
      </c>
      <c r="K45" s="198"/>
      <c r="L45" s="144">
        <f t="shared" si="1"/>
        <v>0</v>
      </c>
      <c r="M45" s="83">
        <f t="shared" si="2"/>
        <v>0</v>
      </c>
      <c r="N45" s="207"/>
    </row>
    <row r="46" spans="1:14" x14ac:dyDescent="0.25">
      <c r="A46" s="131"/>
      <c r="B46" s="131"/>
      <c r="C46" s="132"/>
      <c r="D46" s="132"/>
      <c r="E46" s="207"/>
      <c r="F46" s="208"/>
      <c r="G46" s="133"/>
      <c r="H46" s="209">
        <v>0</v>
      </c>
      <c r="I46" s="209">
        <v>0</v>
      </c>
      <c r="J46" s="197">
        <f t="shared" si="0"/>
        <v>0</v>
      </c>
      <c r="K46" s="198"/>
      <c r="L46" s="144">
        <f t="shared" si="1"/>
        <v>0</v>
      </c>
      <c r="M46" s="83">
        <f t="shared" si="2"/>
        <v>0</v>
      </c>
      <c r="N46" s="207"/>
    </row>
    <row r="47" spans="1:14" x14ac:dyDescent="0.25">
      <c r="A47" s="131"/>
      <c r="B47" s="131"/>
      <c r="C47" s="132"/>
      <c r="D47" s="132"/>
      <c r="E47" s="207"/>
      <c r="F47" s="208"/>
      <c r="G47" s="133"/>
      <c r="H47" s="209">
        <v>0</v>
      </c>
      <c r="I47" s="209">
        <v>0</v>
      </c>
      <c r="J47" s="197">
        <f t="shared" si="0"/>
        <v>0</v>
      </c>
      <c r="K47" s="198"/>
      <c r="L47" s="144">
        <f t="shared" si="1"/>
        <v>0</v>
      </c>
      <c r="M47" s="83">
        <f t="shared" si="2"/>
        <v>0</v>
      </c>
      <c r="N47" s="207"/>
    </row>
    <row r="48" spans="1:14" x14ac:dyDescent="0.25">
      <c r="A48" s="131"/>
      <c r="B48" s="131"/>
      <c r="C48" s="132"/>
      <c r="D48" s="132"/>
      <c r="E48" s="207"/>
      <c r="F48" s="208"/>
      <c r="G48" s="133"/>
      <c r="H48" s="209">
        <v>0</v>
      </c>
      <c r="I48" s="209">
        <v>0</v>
      </c>
      <c r="J48" s="197">
        <f t="shared" si="0"/>
        <v>0</v>
      </c>
      <c r="K48" s="198"/>
      <c r="L48" s="144">
        <f t="shared" si="1"/>
        <v>0</v>
      </c>
      <c r="M48" s="83">
        <f t="shared" si="2"/>
        <v>0</v>
      </c>
      <c r="N48" s="207"/>
    </row>
    <row r="49" spans="1:14" x14ac:dyDescent="0.25">
      <c r="A49" s="131"/>
      <c r="B49" s="131"/>
      <c r="C49" s="132"/>
      <c r="D49" s="132"/>
      <c r="E49" s="207"/>
      <c r="F49" s="208"/>
      <c r="G49" s="133"/>
      <c r="H49" s="209">
        <v>0</v>
      </c>
      <c r="I49" s="209">
        <v>0</v>
      </c>
      <c r="J49" s="197">
        <f t="shared" si="0"/>
        <v>0</v>
      </c>
      <c r="K49" s="198"/>
      <c r="L49" s="144">
        <f t="shared" si="1"/>
        <v>0</v>
      </c>
      <c r="M49" s="83">
        <f t="shared" si="2"/>
        <v>0</v>
      </c>
      <c r="N49" s="207"/>
    </row>
    <row r="50" spans="1:14" x14ac:dyDescent="0.25">
      <c r="A50" s="131"/>
      <c r="B50" s="131"/>
      <c r="C50" s="132"/>
      <c r="D50" s="132"/>
      <c r="E50" s="207"/>
      <c r="F50" s="208"/>
      <c r="G50" s="133"/>
      <c r="H50" s="209">
        <v>0</v>
      </c>
      <c r="I50" s="209">
        <v>0</v>
      </c>
      <c r="J50" s="197">
        <f t="shared" si="0"/>
        <v>0</v>
      </c>
      <c r="K50" s="198"/>
      <c r="L50" s="144">
        <f t="shared" si="1"/>
        <v>0</v>
      </c>
      <c r="M50" s="83">
        <f t="shared" si="2"/>
        <v>0</v>
      </c>
      <c r="N50" s="207"/>
    </row>
    <row r="51" spans="1:14" x14ac:dyDescent="0.25">
      <c r="A51" s="131"/>
      <c r="B51" s="131"/>
      <c r="C51" s="132"/>
      <c r="D51" s="132"/>
      <c r="E51" s="207"/>
      <c r="F51" s="208"/>
      <c r="G51" s="133"/>
      <c r="H51" s="209">
        <v>0</v>
      </c>
      <c r="I51" s="209">
        <v>0</v>
      </c>
      <c r="J51" s="197">
        <f t="shared" si="0"/>
        <v>0</v>
      </c>
      <c r="K51" s="198"/>
      <c r="L51" s="144">
        <f t="shared" si="1"/>
        <v>0</v>
      </c>
      <c r="M51" s="83">
        <f t="shared" si="2"/>
        <v>0</v>
      </c>
      <c r="N51" s="207"/>
    </row>
    <row r="52" spans="1:14" x14ac:dyDescent="0.25">
      <c r="A52" s="131"/>
      <c r="B52" s="131"/>
      <c r="C52" s="132"/>
      <c r="D52" s="132"/>
      <c r="E52" s="207"/>
      <c r="F52" s="208"/>
      <c r="G52" s="133"/>
      <c r="H52" s="209">
        <v>0</v>
      </c>
      <c r="I52" s="209">
        <v>0</v>
      </c>
      <c r="J52" s="197">
        <f t="shared" si="0"/>
        <v>0</v>
      </c>
      <c r="K52" s="198"/>
      <c r="L52" s="144">
        <f t="shared" si="1"/>
        <v>0</v>
      </c>
      <c r="M52" s="83">
        <f t="shared" si="2"/>
        <v>0</v>
      </c>
      <c r="N52" s="207"/>
    </row>
    <row r="53" spans="1:14" x14ac:dyDescent="0.25">
      <c r="A53" s="131"/>
      <c r="B53" s="131"/>
      <c r="C53" s="132"/>
      <c r="D53" s="132"/>
      <c r="E53" s="207"/>
      <c r="F53" s="208"/>
      <c r="G53" s="133"/>
      <c r="H53" s="209">
        <v>0</v>
      </c>
      <c r="I53" s="209">
        <v>0</v>
      </c>
      <c r="J53" s="197">
        <f t="shared" si="0"/>
        <v>0</v>
      </c>
      <c r="K53" s="198"/>
      <c r="L53" s="144">
        <f t="shared" si="1"/>
        <v>0</v>
      </c>
      <c r="M53" s="83">
        <f t="shared" si="2"/>
        <v>0</v>
      </c>
      <c r="N53" s="207"/>
    </row>
    <row r="54" spans="1:14" x14ac:dyDescent="0.25">
      <c r="A54" s="131"/>
      <c r="B54" s="131"/>
      <c r="C54" s="132"/>
      <c r="D54" s="132"/>
      <c r="E54" s="207"/>
      <c r="F54" s="208"/>
      <c r="G54" s="133"/>
      <c r="H54" s="209">
        <v>0</v>
      </c>
      <c r="I54" s="209">
        <v>0</v>
      </c>
      <c r="J54" s="197">
        <f t="shared" si="0"/>
        <v>0</v>
      </c>
      <c r="K54" s="198"/>
      <c r="L54" s="144">
        <f t="shared" si="1"/>
        <v>0</v>
      </c>
      <c r="M54" s="83">
        <f t="shared" si="2"/>
        <v>0</v>
      </c>
      <c r="N54" s="207"/>
    </row>
    <row r="55" spans="1:14" x14ac:dyDescent="0.25">
      <c r="A55" s="131"/>
      <c r="B55" s="131"/>
      <c r="C55" s="132"/>
      <c r="D55" s="132"/>
      <c r="E55" s="207"/>
      <c r="F55" s="208"/>
      <c r="G55" s="133"/>
      <c r="H55" s="209">
        <v>0</v>
      </c>
      <c r="I55" s="209">
        <v>0</v>
      </c>
      <c r="J55" s="197">
        <f t="shared" si="0"/>
        <v>0</v>
      </c>
      <c r="K55" s="198"/>
      <c r="L55" s="144">
        <f t="shared" si="1"/>
        <v>0</v>
      </c>
      <c r="M55" s="83">
        <f t="shared" si="2"/>
        <v>0</v>
      </c>
      <c r="N55" s="207"/>
    </row>
    <row r="56" spans="1:14" x14ac:dyDescent="0.25">
      <c r="A56" s="131"/>
      <c r="B56" s="131"/>
      <c r="C56" s="132"/>
      <c r="D56" s="132"/>
      <c r="E56" s="207"/>
      <c r="F56" s="208"/>
      <c r="G56" s="133"/>
      <c r="H56" s="209">
        <v>0</v>
      </c>
      <c r="I56" s="209">
        <v>0</v>
      </c>
      <c r="J56" s="197">
        <f t="shared" si="0"/>
        <v>0</v>
      </c>
      <c r="K56" s="198"/>
      <c r="L56" s="144">
        <f t="shared" si="1"/>
        <v>0</v>
      </c>
      <c r="M56" s="83">
        <f t="shared" si="2"/>
        <v>0</v>
      </c>
      <c r="N56" s="207"/>
    </row>
    <row r="57" spans="1:14" x14ac:dyDescent="0.25">
      <c r="A57" s="131"/>
      <c r="B57" s="131"/>
      <c r="C57" s="132"/>
      <c r="D57" s="132"/>
      <c r="E57" s="207"/>
      <c r="F57" s="208"/>
      <c r="G57" s="133"/>
      <c r="H57" s="209">
        <v>0</v>
      </c>
      <c r="I57" s="209">
        <v>0</v>
      </c>
      <c r="J57" s="197">
        <f t="shared" si="0"/>
        <v>0</v>
      </c>
      <c r="K57" s="198"/>
      <c r="L57" s="144">
        <f t="shared" si="1"/>
        <v>0</v>
      </c>
      <c r="M57" s="83">
        <f t="shared" si="2"/>
        <v>0</v>
      </c>
      <c r="N57" s="207"/>
    </row>
    <row r="58" spans="1:14" x14ac:dyDescent="0.25">
      <c r="A58" s="131"/>
      <c r="B58" s="131"/>
      <c r="C58" s="132"/>
      <c r="D58" s="132"/>
      <c r="E58" s="207"/>
      <c r="F58" s="208"/>
      <c r="G58" s="133"/>
      <c r="H58" s="209">
        <v>0</v>
      </c>
      <c r="I58" s="209">
        <v>0</v>
      </c>
      <c r="J58" s="197">
        <f t="shared" si="0"/>
        <v>0</v>
      </c>
      <c r="K58" s="198"/>
      <c r="L58" s="144">
        <f t="shared" si="1"/>
        <v>0</v>
      </c>
      <c r="M58" s="83">
        <f t="shared" si="2"/>
        <v>0</v>
      </c>
      <c r="N58" s="207"/>
    </row>
    <row r="59" spans="1:14" x14ac:dyDescent="0.25">
      <c r="A59" s="131"/>
      <c r="B59" s="131"/>
      <c r="C59" s="132"/>
      <c r="D59" s="132"/>
      <c r="E59" s="207"/>
      <c r="F59" s="208"/>
      <c r="G59" s="133"/>
      <c r="H59" s="209">
        <v>0</v>
      </c>
      <c r="I59" s="209">
        <v>0</v>
      </c>
      <c r="J59" s="197">
        <f t="shared" si="0"/>
        <v>0</v>
      </c>
      <c r="K59" s="198"/>
      <c r="L59" s="144">
        <f t="shared" si="1"/>
        <v>0</v>
      </c>
      <c r="M59" s="83">
        <f t="shared" si="2"/>
        <v>0</v>
      </c>
      <c r="N59" s="207"/>
    </row>
    <row r="60" spans="1:14" x14ac:dyDescent="0.25">
      <c r="A60" s="131"/>
      <c r="B60" s="131"/>
      <c r="C60" s="132"/>
      <c r="D60" s="132"/>
      <c r="E60" s="207"/>
      <c r="F60" s="208"/>
      <c r="G60" s="133"/>
      <c r="H60" s="209">
        <v>0</v>
      </c>
      <c r="I60" s="209">
        <v>0</v>
      </c>
      <c r="J60" s="197">
        <f t="shared" si="0"/>
        <v>0</v>
      </c>
      <c r="K60" s="198"/>
      <c r="L60" s="144">
        <f t="shared" si="1"/>
        <v>0</v>
      </c>
      <c r="M60" s="83">
        <f t="shared" si="2"/>
        <v>0</v>
      </c>
      <c r="N60" s="207"/>
    </row>
    <row r="61" spans="1:14" x14ac:dyDescent="0.25">
      <c r="A61" s="131"/>
      <c r="B61" s="131"/>
      <c r="C61" s="132"/>
      <c r="D61" s="132"/>
      <c r="E61" s="207"/>
      <c r="F61" s="208"/>
      <c r="G61" s="133"/>
      <c r="H61" s="209">
        <v>0</v>
      </c>
      <c r="I61" s="209">
        <v>0</v>
      </c>
      <c r="J61" s="197">
        <f t="shared" si="0"/>
        <v>0</v>
      </c>
      <c r="K61" s="198"/>
      <c r="L61" s="144">
        <f t="shared" si="1"/>
        <v>0</v>
      </c>
      <c r="M61" s="83">
        <f t="shared" si="2"/>
        <v>0</v>
      </c>
      <c r="N61" s="207"/>
    </row>
    <row r="62" spans="1:14" x14ac:dyDescent="0.25">
      <c r="A62" s="131"/>
      <c r="B62" s="131"/>
      <c r="C62" s="132"/>
      <c r="D62" s="132"/>
      <c r="E62" s="207"/>
      <c r="F62" s="208"/>
      <c r="G62" s="133"/>
      <c r="H62" s="209">
        <v>0</v>
      </c>
      <c r="I62" s="209">
        <v>0</v>
      </c>
      <c r="J62" s="197">
        <f t="shared" si="0"/>
        <v>0</v>
      </c>
      <c r="K62" s="198"/>
      <c r="L62" s="144">
        <f t="shared" si="1"/>
        <v>0</v>
      </c>
      <c r="M62" s="83">
        <f t="shared" si="2"/>
        <v>0</v>
      </c>
      <c r="N62" s="207"/>
    </row>
    <row r="63" spans="1:14" x14ac:dyDescent="0.25">
      <c r="A63" s="131"/>
      <c r="B63" s="131"/>
      <c r="C63" s="132"/>
      <c r="D63" s="132"/>
      <c r="E63" s="207"/>
      <c r="F63" s="208"/>
      <c r="G63" s="133"/>
      <c r="H63" s="209">
        <v>0</v>
      </c>
      <c r="I63" s="209">
        <v>0</v>
      </c>
      <c r="J63" s="197">
        <f t="shared" si="0"/>
        <v>0</v>
      </c>
      <c r="K63" s="198"/>
      <c r="L63" s="144">
        <f t="shared" si="1"/>
        <v>0</v>
      </c>
      <c r="M63" s="83">
        <f t="shared" si="2"/>
        <v>0</v>
      </c>
      <c r="N63" s="207"/>
    </row>
    <row r="64" spans="1:14" x14ac:dyDescent="0.25">
      <c r="A64" s="131"/>
      <c r="B64" s="131"/>
      <c r="C64" s="132"/>
      <c r="D64" s="132"/>
      <c r="E64" s="207"/>
      <c r="F64" s="208"/>
      <c r="G64" s="133"/>
      <c r="H64" s="209">
        <v>0</v>
      </c>
      <c r="I64" s="209">
        <v>0</v>
      </c>
      <c r="J64" s="197">
        <f t="shared" si="0"/>
        <v>0</v>
      </c>
      <c r="K64" s="198"/>
      <c r="L64" s="144">
        <f t="shared" si="1"/>
        <v>0</v>
      </c>
      <c r="M64" s="83">
        <f t="shared" si="2"/>
        <v>0</v>
      </c>
      <c r="N64" s="207"/>
    </row>
    <row r="65" spans="1:14" x14ac:dyDescent="0.25">
      <c r="A65" s="131"/>
      <c r="B65" s="131"/>
      <c r="C65" s="132"/>
      <c r="D65" s="132"/>
      <c r="E65" s="207"/>
      <c r="F65" s="208"/>
      <c r="G65" s="133"/>
      <c r="H65" s="209">
        <v>0</v>
      </c>
      <c r="I65" s="209">
        <v>0</v>
      </c>
      <c r="J65" s="197">
        <f t="shared" si="0"/>
        <v>0</v>
      </c>
      <c r="K65" s="198"/>
      <c r="L65" s="144">
        <f t="shared" si="1"/>
        <v>0</v>
      </c>
      <c r="M65" s="83">
        <f t="shared" si="2"/>
        <v>0</v>
      </c>
      <c r="N65" s="207"/>
    </row>
    <row r="66" spans="1:14" x14ac:dyDescent="0.25">
      <c r="A66" s="131"/>
      <c r="B66" s="131"/>
      <c r="C66" s="132"/>
      <c r="D66" s="132"/>
      <c r="E66" s="207"/>
      <c r="F66" s="208"/>
      <c r="G66" s="133"/>
      <c r="H66" s="209">
        <v>0</v>
      </c>
      <c r="I66" s="209">
        <v>0</v>
      </c>
      <c r="J66" s="197">
        <f t="shared" si="0"/>
        <v>0</v>
      </c>
      <c r="K66" s="198"/>
      <c r="L66" s="144">
        <f t="shared" si="1"/>
        <v>0</v>
      </c>
      <c r="M66" s="83">
        <f t="shared" si="2"/>
        <v>0</v>
      </c>
      <c r="N66" s="207"/>
    </row>
    <row r="67" spans="1:14" x14ac:dyDescent="0.25">
      <c r="A67" s="131"/>
      <c r="B67" s="131"/>
      <c r="C67" s="132"/>
      <c r="D67" s="132"/>
      <c r="E67" s="207"/>
      <c r="F67" s="208"/>
      <c r="G67" s="133"/>
      <c r="H67" s="209">
        <v>0</v>
      </c>
      <c r="I67" s="209">
        <v>0</v>
      </c>
      <c r="J67" s="197">
        <f t="shared" si="0"/>
        <v>0</v>
      </c>
      <c r="K67" s="198"/>
      <c r="L67" s="144">
        <f t="shared" si="1"/>
        <v>0</v>
      </c>
      <c r="M67" s="83">
        <f t="shared" si="2"/>
        <v>0</v>
      </c>
      <c r="N67" s="207"/>
    </row>
    <row r="68" spans="1:14" x14ac:dyDescent="0.25">
      <c r="A68" s="131"/>
      <c r="B68" s="131"/>
      <c r="C68" s="132"/>
      <c r="D68" s="132"/>
      <c r="E68" s="207"/>
      <c r="F68" s="208"/>
      <c r="G68" s="133"/>
      <c r="H68" s="209">
        <v>0</v>
      </c>
      <c r="I68" s="209">
        <v>0</v>
      </c>
      <c r="J68" s="197">
        <f t="shared" si="0"/>
        <v>0</v>
      </c>
      <c r="K68" s="198"/>
      <c r="L68" s="144">
        <f t="shared" si="1"/>
        <v>0</v>
      </c>
      <c r="M68" s="83">
        <f t="shared" si="2"/>
        <v>0</v>
      </c>
      <c r="N68" s="207"/>
    </row>
    <row r="69" spans="1:14" x14ac:dyDescent="0.25">
      <c r="A69" s="131"/>
      <c r="B69" s="131"/>
      <c r="C69" s="132"/>
      <c r="D69" s="132"/>
      <c r="E69" s="207"/>
      <c r="F69" s="208"/>
      <c r="G69" s="133"/>
      <c r="H69" s="209">
        <v>0</v>
      </c>
      <c r="I69" s="209">
        <v>0</v>
      </c>
      <c r="J69" s="197">
        <f t="shared" si="0"/>
        <v>0</v>
      </c>
      <c r="K69" s="198"/>
      <c r="L69" s="144">
        <f t="shared" si="1"/>
        <v>0</v>
      </c>
      <c r="M69" s="83">
        <f t="shared" si="2"/>
        <v>0</v>
      </c>
      <c r="N69" s="207"/>
    </row>
    <row r="70" spans="1:14" x14ac:dyDescent="0.25">
      <c r="A70" s="131"/>
      <c r="B70" s="131"/>
      <c r="C70" s="132"/>
      <c r="D70" s="132"/>
      <c r="E70" s="207"/>
      <c r="F70" s="208"/>
      <c r="G70" s="133"/>
      <c r="H70" s="209">
        <v>0</v>
      </c>
      <c r="I70" s="209">
        <v>0</v>
      </c>
      <c r="J70" s="197">
        <f t="shared" si="0"/>
        <v>0</v>
      </c>
      <c r="K70" s="198"/>
      <c r="L70" s="144">
        <f t="shared" si="1"/>
        <v>0</v>
      </c>
      <c r="M70" s="83">
        <f t="shared" si="2"/>
        <v>0</v>
      </c>
      <c r="N70" s="207"/>
    </row>
    <row r="71" spans="1:14" x14ac:dyDescent="0.25">
      <c r="A71" s="131"/>
      <c r="B71" s="131"/>
      <c r="C71" s="132"/>
      <c r="D71" s="132"/>
      <c r="E71" s="207"/>
      <c r="F71" s="208"/>
      <c r="G71" s="133"/>
      <c r="H71" s="209">
        <v>0</v>
      </c>
      <c r="I71" s="209">
        <v>0</v>
      </c>
      <c r="J71" s="197">
        <f t="shared" si="0"/>
        <v>0</v>
      </c>
      <c r="K71" s="198"/>
      <c r="L71" s="144">
        <f t="shared" si="1"/>
        <v>0</v>
      </c>
      <c r="M71" s="83">
        <f t="shared" si="2"/>
        <v>0</v>
      </c>
      <c r="N71" s="207"/>
    </row>
    <row r="72" spans="1:14" x14ac:dyDescent="0.25">
      <c r="A72" s="131"/>
      <c r="B72" s="131"/>
      <c r="C72" s="132"/>
      <c r="D72" s="132"/>
      <c r="E72" s="207"/>
      <c r="F72" s="208"/>
      <c r="G72" s="133"/>
      <c r="H72" s="209">
        <v>0</v>
      </c>
      <c r="I72" s="209">
        <v>0</v>
      </c>
      <c r="J72" s="197">
        <f t="shared" si="0"/>
        <v>0</v>
      </c>
      <c r="K72" s="198"/>
      <c r="L72" s="144">
        <f t="shared" si="1"/>
        <v>0</v>
      </c>
      <c r="M72" s="83">
        <f t="shared" si="2"/>
        <v>0</v>
      </c>
      <c r="N72" s="207"/>
    </row>
    <row r="73" spans="1:14" x14ac:dyDescent="0.25">
      <c r="A73" s="131"/>
      <c r="B73" s="131"/>
      <c r="C73" s="132"/>
      <c r="D73" s="132"/>
      <c r="E73" s="207"/>
      <c r="F73" s="208"/>
      <c r="G73" s="133"/>
      <c r="H73" s="209">
        <v>0</v>
      </c>
      <c r="I73" s="209">
        <v>0</v>
      </c>
      <c r="J73" s="197">
        <f t="shared" si="0"/>
        <v>0</v>
      </c>
      <c r="K73" s="198"/>
      <c r="L73" s="144">
        <f t="shared" si="1"/>
        <v>0</v>
      </c>
      <c r="M73" s="83">
        <f t="shared" si="2"/>
        <v>0</v>
      </c>
      <c r="N73" s="207"/>
    </row>
    <row r="74" spans="1:14" x14ac:dyDescent="0.25">
      <c r="A74" s="131"/>
      <c r="B74" s="131"/>
      <c r="C74" s="132"/>
      <c r="D74" s="132"/>
      <c r="E74" s="207"/>
      <c r="F74" s="208"/>
      <c r="G74" s="133"/>
      <c r="H74" s="209">
        <v>0</v>
      </c>
      <c r="I74" s="209">
        <v>0</v>
      </c>
      <c r="J74" s="197">
        <f t="shared" si="0"/>
        <v>0</v>
      </c>
      <c r="K74" s="198"/>
      <c r="L74" s="144">
        <f t="shared" si="1"/>
        <v>0</v>
      </c>
      <c r="M74" s="83">
        <f t="shared" si="2"/>
        <v>0</v>
      </c>
      <c r="N74" s="207"/>
    </row>
    <row r="75" spans="1:14" x14ac:dyDescent="0.25">
      <c r="A75" s="131"/>
      <c r="B75" s="131"/>
      <c r="C75" s="132"/>
      <c r="D75" s="132"/>
      <c r="E75" s="207"/>
      <c r="F75" s="208"/>
      <c r="G75" s="133"/>
      <c r="H75" s="209">
        <v>0</v>
      </c>
      <c r="I75" s="209">
        <v>0</v>
      </c>
      <c r="J75" s="197">
        <f t="shared" si="0"/>
        <v>0</v>
      </c>
      <c r="K75" s="198"/>
      <c r="L75" s="144">
        <f t="shared" si="1"/>
        <v>0</v>
      </c>
      <c r="M75" s="83">
        <f t="shared" si="2"/>
        <v>0</v>
      </c>
      <c r="N75" s="207"/>
    </row>
    <row r="76" spans="1:14" x14ac:dyDescent="0.25">
      <c r="A76" s="131"/>
      <c r="B76" s="131"/>
      <c r="C76" s="132"/>
      <c r="D76" s="132"/>
      <c r="E76" s="207"/>
      <c r="F76" s="208"/>
      <c r="G76" s="133"/>
      <c r="H76" s="209">
        <v>0</v>
      </c>
      <c r="I76" s="209">
        <v>0</v>
      </c>
      <c r="J76" s="197">
        <f t="shared" si="0"/>
        <v>0</v>
      </c>
      <c r="K76" s="198"/>
      <c r="L76" s="144">
        <f t="shared" si="1"/>
        <v>0</v>
      </c>
      <c r="M76" s="83">
        <f t="shared" si="2"/>
        <v>0</v>
      </c>
      <c r="N76" s="207"/>
    </row>
    <row r="77" spans="1:14" x14ac:dyDescent="0.25">
      <c r="A77" s="131"/>
      <c r="B77" s="131"/>
      <c r="C77" s="132"/>
      <c r="D77" s="132"/>
      <c r="E77" s="207"/>
      <c r="F77" s="208"/>
      <c r="G77" s="133"/>
      <c r="H77" s="209">
        <v>0</v>
      </c>
      <c r="I77" s="209">
        <v>0</v>
      </c>
      <c r="J77" s="197">
        <f t="shared" si="0"/>
        <v>0</v>
      </c>
      <c r="K77" s="198"/>
      <c r="L77" s="144">
        <f t="shared" si="1"/>
        <v>0</v>
      </c>
      <c r="M77" s="83">
        <f t="shared" si="2"/>
        <v>0</v>
      </c>
      <c r="N77" s="207"/>
    </row>
    <row r="78" spans="1:14" x14ac:dyDescent="0.25">
      <c r="A78" s="131"/>
      <c r="B78" s="131"/>
      <c r="C78" s="132"/>
      <c r="D78" s="132"/>
      <c r="E78" s="207"/>
      <c r="F78" s="208"/>
      <c r="G78" s="133"/>
      <c r="H78" s="209">
        <v>0</v>
      </c>
      <c r="I78" s="209">
        <v>0</v>
      </c>
      <c r="J78" s="197">
        <f t="shared" si="0"/>
        <v>0</v>
      </c>
      <c r="K78" s="198"/>
      <c r="L78" s="144">
        <f t="shared" si="1"/>
        <v>0</v>
      </c>
      <c r="M78" s="83">
        <f t="shared" si="2"/>
        <v>0</v>
      </c>
      <c r="N78" s="207"/>
    </row>
    <row r="79" spans="1:14" x14ac:dyDescent="0.25">
      <c r="A79" s="131"/>
      <c r="B79" s="131"/>
      <c r="C79" s="132"/>
      <c r="D79" s="132"/>
      <c r="E79" s="207"/>
      <c r="F79" s="208"/>
      <c r="G79" s="133"/>
      <c r="H79" s="209">
        <v>0</v>
      </c>
      <c r="I79" s="209">
        <v>0</v>
      </c>
      <c r="J79" s="197">
        <f t="shared" si="0"/>
        <v>0</v>
      </c>
      <c r="K79" s="198"/>
      <c r="L79" s="144">
        <f t="shared" si="1"/>
        <v>0</v>
      </c>
      <c r="M79" s="83">
        <f t="shared" si="2"/>
        <v>0</v>
      </c>
      <c r="N79" s="207"/>
    </row>
    <row r="80" spans="1:14" x14ac:dyDescent="0.25">
      <c r="A80" s="131"/>
      <c r="B80" s="131"/>
      <c r="C80" s="132"/>
      <c r="D80" s="132"/>
      <c r="E80" s="207"/>
      <c r="F80" s="208"/>
      <c r="G80" s="133"/>
      <c r="H80" s="209">
        <v>0</v>
      </c>
      <c r="I80" s="209">
        <v>0</v>
      </c>
      <c r="J80" s="197">
        <f t="shared" si="0"/>
        <v>0</v>
      </c>
      <c r="K80" s="198"/>
      <c r="L80" s="144">
        <f t="shared" si="1"/>
        <v>0</v>
      </c>
      <c r="M80" s="83">
        <f t="shared" si="2"/>
        <v>0</v>
      </c>
      <c r="N80" s="207"/>
    </row>
    <row r="81" spans="1:14" x14ac:dyDescent="0.25">
      <c r="A81" s="131"/>
      <c r="B81" s="131"/>
      <c r="C81" s="132"/>
      <c r="D81" s="132"/>
      <c r="E81" s="207"/>
      <c r="F81" s="208"/>
      <c r="G81" s="133"/>
      <c r="H81" s="209">
        <v>0</v>
      </c>
      <c r="I81" s="209">
        <v>0</v>
      </c>
      <c r="J81" s="197">
        <f t="shared" si="0"/>
        <v>0</v>
      </c>
      <c r="K81" s="198"/>
      <c r="L81" s="144">
        <f t="shared" si="1"/>
        <v>0</v>
      </c>
      <c r="M81" s="83">
        <f t="shared" si="2"/>
        <v>0</v>
      </c>
      <c r="N81" s="207"/>
    </row>
    <row r="82" spans="1:14" x14ac:dyDescent="0.25">
      <c r="A82" s="131"/>
      <c r="B82" s="131"/>
      <c r="C82" s="132"/>
      <c r="D82" s="132"/>
      <c r="E82" s="207"/>
      <c r="F82" s="208"/>
      <c r="G82" s="133"/>
      <c r="H82" s="209">
        <v>0</v>
      </c>
      <c r="I82" s="209">
        <v>0</v>
      </c>
      <c r="J82" s="197">
        <f t="shared" si="0"/>
        <v>0</v>
      </c>
      <c r="K82" s="198"/>
      <c r="L82" s="144">
        <f t="shared" si="1"/>
        <v>0</v>
      </c>
      <c r="M82" s="83">
        <f t="shared" si="2"/>
        <v>0</v>
      </c>
      <c r="N82" s="207"/>
    </row>
    <row r="83" spans="1:14" x14ac:dyDescent="0.25">
      <c r="A83" s="131"/>
      <c r="B83" s="131"/>
      <c r="C83" s="132"/>
      <c r="D83" s="132"/>
      <c r="E83" s="207"/>
      <c r="F83" s="208"/>
      <c r="G83" s="133"/>
      <c r="H83" s="209">
        <v>0</v>
      </c>
      <c r="I83" s="209">
        <v>0</v>
      </c>
      <c r="J83" s="197">
        <f t="shared" si="0"/>
        <v>0</v>
      </c>
      <c r="K83" s="198"/>
      <c r="L83" s="144">
        <f t="shared" si="1"/>
        <v>0</v>
      </c>
      <c r="M83" s="83">
        <f t="shared" si="2"/>
        <v>0</v>
      </c>
      <c r="N83" s="207"/>
    </row>
    <row r="84" spans="1:14" x14ac:dyDescent="0.25">
      <c r="A84" s="131"/>
      <c r="B84" s="131"/>
      <c r="C84" s="132"/>
      <c r="D84" s="132"/>
      <c r="E84" s="207"/>
      <c r="F84" s="208"/>
      <c r="G84" s="133"/>
      <c r="H84" s="209">
        <v>0</v>
      </c>
      <c r="I84" s="209">
        <v>0</v>
      </c>
      <c r="J84" s="197">
        <f t="shared" si="0"/>
        <v>0</v>
      </c>
      <c r="K84" s="198"/>
      <c r="L84" s="144">
        <f t="shared" si="1"/>
        <v>0</v>
      </c>
      <c r="M84" s="83">
        <f t="shared" si="2"/>
        <v>0</v>
      </c>
      <c r="N84" s="207"/>
    </row>
    <row r="85" spans="1:14" x14ac:dyDescent="0.25">
      <c r="A85" s="131"/>
      <c r="B85" s="131"/>
      <c r="C85" s="132"/>
      <c r="D85" s="132"/>
      <c r="E85" s="207"/>
      <c r="F85" s="208"/>
      <c r="G85" s="133"/>
      <c r="H85" s="209">
        <v>0</v>
      </c>
      <c r="I85" s="209">
        <v>0</v>
      </c>
      <c r="J85" s="197">
        <f t="shared" si="0"/>
        <v>0</v>
      </c>
      <c r="K85" s="198"/>
      <c r="L85" s="144">
        <f t="shared" si="1"/>
        <v>0</v>
      </c>
      <c r="M85" s="83">
        <f t="shared" si="2"/>
        <v>0</v>
      </c>
      <c r="N85" s="207"/>
    </row>
    <row r="86" spans="1:14" x14ac:dyDescent="0.25">
      <c r="A86" s="131"/>
      <c r="B86" s="131"/>
      <c r="C86" s="132"/>
      <c r="D86" s="132"/>
      <c r="E86" s="207"/>
      <c r="F86" s="208"/>
      <c r="G86" s="133"/>
      <c r="H86" s="209">
        <v>0</v>
      </c>
      <c r="I86" s="209">
        <v>0</v>
      </c>
      <c r="J86" s="197">
        <f t="shared" si="0"/>
        <v>0</v>
      </c>
      <c r="K86" s="198"/>
      <c r="L86" s="144">
        <f t="shared" si="1"/>
        <v>0</v>
      </c>
      <c r="M86" s="83">
        <f t="shared" si="2"/>
        <v>0</v>
      </c>
      <c r="N86" s="207"/>
    </row>
    <row r="87" spans="1:14" x14ac:dyDescent="0.25">
      <c r="A87" s="131"/>
      <c r="B87" s="131"/>
      <c r="C87" s="132"/>
      <c r="D87" s="132"/>
      <c r="E87" s="207"/>
      <c r="F87" s="208"/>
      <c r="G87" s="133"/>
      <c r="H87" s="209">
        <v>0</v>
      </c>
      <c r="I87" s="209">
        <v>0</v>
      </c>
      <c r="J87" s="197">
        <f t="shared" si="0"/>
        <v>0</v>
      </c>
      <c r="K87" s="198"/>
      <c r="L87" s="144">
        <f t="shared" si="1"/>
        <v>0</v>
      </c>
      <c r="M87" s="83">
        <f t="shared" si="2"/>
        <v>0</v>
      </c>
      <c r="N87" s="207"/>
    </row>
    <row r="88" spans="1:14" x14ac:dyDescent="0.25">
      <c r="A88" s="131"/>
      <c r="B88" s="131"/>
      <c r="C88" s="132"/>
      <c r="D88" s="132"/>
      <c r="E88" s="207"/>
      <c r="F88" s="208"/>
      <c r="G88" s="133"/>
      <c r="H88" s="209">
        <v>0</v>
      </c>
      <c r="I88" s="209">
        <v>0</v>
      </c>
      <c r="J88" s="197">
        <f t="shared" si="0"/>
        <v>0</v>
      </c>
      <c r="K88" s="198"/>
      <c r="L88" s="144">
        <f t="shared" si="1"/>
        <v>0</v>
      </c>
      <c r="M88" s="83">
        <f t="shared" si="2"/>
        <v>0</v>
      </c>
      <c r="N88" s="207"/>
    </row>
    <row r="89" spans="1:14" x14ac:dyDescent="0.25">
      <c r="A89" s="131"/>
      <c r="B89" s="131"/>
      <c r="C89" s="132"/>
      <c r="D89" s="132"/>
      <c r="E89" s="207"/>
      <c r="F89" s="208"/>
      <c r="G89" s="133"/>
      <c r="H89" s="209">
        <v>0</v>
      </c>
      <c r="I89" s="209">
        <v>0</v>
      </c>
      <c r="J89" s="197">
        <f t="shared" si="0"/>
        <v>0</v>
      </c>
      <c r="K89" s="198"/>
      <c r="L89" s="144">
        <f t="shared" si="1"/>
        <v>0</v>
      </c>
      <c r="M89" s="83">
        <f t="shared" si="2"/>
        <v>0</v>
      </c>
      <c r="N89" s="207"/>
    </row>
    <row r="90" spans="1:14" x14ac:dyDescent="0.25">
      <c r="A90" s="131"/>
      <c r="B90" s="131"/>
      <c r="C90" s="132"/>
      <c r="D90" s="132"/>
      <c r="E90" s="207"/>
      <c r="F90" s="208"/>
      <c r="G90" s="133"/>
      <c r="H90" s="209">
        <v>0</v>
      </c>
      <c r="I90" s="209">
        <v>0</v>
      </c>
      <c r="J90" s="197">
        <f t="shared" si="0"/>
        <v>0</v>
      </c>
      <c r="K90" s="198"/>
      <c r="L90" s="144">
        <f t="shared" si="1"/>
        <v>0</v>
      </c>
      <c r="M90" s="83">
        <f t="shared" si="2"/>
        <v>0</v>
      </c>
      <c r="N90" s="207"/>
    </row>
    <row r="91" spans="1:14" x14ac:dyDescent="0.25">
      <c r="A91" s="131"/>
      <c r="B91" s="131"/>
      <c r="C91" s="132"/>
      <c r="D91" s="132"/>
      <c r="E91" s="207"/>
      <c r="F91" s="208"/>
      <c r="G91" s="133"/>
      <c r="H91" s="209">
        <v>0</v>
      </c>
      <c r="I91" s="209">
        <v>0</v>
      </c>
      <c r="J91" s="197">
        <f t="shared" si="0"/>
        <v>0</v>
      </c>
      <c r="K91" s="198"/>
      <c r="L91" s="144">
        <f t="shared" si="1"/>
        <v>0</v>
      </c>
      <c r="M91" s="83">
        <f t="shared" si="2"/>
        <v>0</v>
      </c>
      <c r="N91" s="207"/>
    </row>
    <row r="92" spans="1:14" x14ac:dyDescent="0.25">
      <c r="A92" s="131"/>
      <c r="B92" s="131"/>
      <c r="C92" s="132"/>
      <c r="D92" s="132"/>
      <c r="E92" s="207"/>
      <c r="F92" s="208"/>
      <c r="G92" s="133"/>
      <c r="H92" s="209">
        <v>0</v>
      </c>
      <c r="I92" s="209">
        <v>0</v>
      </c>
      <c r="J92" s="197">
        <f t="shared" si="0"/>
        <v>0</v>
      </c>
      <c r="K92" s="198"/>
      <c r="L92" s="144">
        <f t="shared" si="1"/>
        <v>0</v>
      </c>
      <c r="M92" s="83">
        <f t="shared" si="2"/>
        <v>0</v>
      </c>
      <c r="N92" s="207"/>
    </row>
    <row r="93" spans="1:14" x14ac:dyDescent="0.25">
      <c r="A93" s="131"/>
      <c r="B93" s="131"/>
      <c r="C93" s="132"/>
      <c r="D93" s="132"/>
      <c r="E93" s="207"/>
      <c r="F93" s="208"/>
      <c r="G93" s="133"/>
      <c r="H93" s="209">
        <v>0</v>
      </c>
      <c r="I93" s="209">
        <v>0</v>
      </c>
      <c r="J93" s="197">
        <f t="shared" ref="J93:J205" si="6">IF(K93&gt;0,K93,IF(I93-H93&gt;0,I93-H93,K93))</f>
        <v>0</v>
      </c>
      <c r="K93" s="198"/>
      <c r="L93" s="144">
        <f t="shared" ref="L93:L120" si="7">IF(J93&gt;0,L92,0)</f>
        <v>0</v>
      </c>
      <c r="M93" s="83">
        <f t="shared" ref="M93:M205" si="8">J93*L93</f>
        <v>0</v>
      </c>
      <c r="N93" s="207"/>
    </row>
    <row r="94" spans="1:14" x14ac:dyDescent="0.25">
      <c r="A94" s="131"/>
      <c r="B94" s="131"/>
      <c r="C94" s="132"/>
      <c r="D94" s="132"/>
      <c r="E94" s="207"/>
      <c r="F94" s="208"/>
      <c r="G94" s="133"/>
      <c r="H94" s="209">
        <v>0</v>
      </c>
      <c r="I94" s="209">
        <v>0</v>
      </c>
      <c r="J94" s="197">
        <f t="shared" si="6"/>
        <v>0</v>
      </c>
      <c r="K94" s="198"/>
      <c r="L94" s="144">
        <f t="shared" si="7"/>
        <v>0</v>
      </c>
      <c r="M94" s="83">
        <f t="shared" si="8"/>
        <v>0</v>
      </c>
      <c r="N94" s="207"/>
    </row>
    <row r="95" spans="1:14" x14ac:dyDescent="0.25">
      <c r="A95" s="131"/>
      <c r="B95" s="131"/>
      <c r="C95" s="132"/>
      <c r="D95" s="132"/>
      <c r="E95" s="207"/>
      <c r="F95" s="208"/>
      <c r="G95" s="133"/>
      <c r="H95" s="209">
        <v>0</v>
      </c>
      <c r="I95" s="209">
        <v>0</v>
      </c>
      <c r="J95" s="197">
        <f t="shared" si="6"/>
        <v>0</v>
      </c>
      <c r="K95" s="198"/>
      <c r="L95" s="144">
        <f t="shared" si="7"/>
        <v>0</v>
      </c>
      <c r="M95" s="83">
        <f t="shared" si="8"/>
        <v>0</v>
      </c>
      <c r="N95" s="207"/>
    </row>
    <row r="96" spans="1:14" x14ac:dyDescent="0.25">
      <c r="A96" s="131"/>
      <c r="B96" s="131"/>
      <c r="C96" s="132"/>
      <c r="D96" s="132"/>
      <c r="E96" s="207"/>
      <c r="F96" s="208"/>
      <c r="G96" s="133"/>
      <c r="H96" s="209">
        <v>0</v>
      </c>
      <c r="I96" s="209">
        <v>0</v>
      </c>
      <c r="J96" s="197">
        <f t="shared" si="6"/>
        <v>0</v>
      </c>
      <c r="K96" s="198"/>
      <c r="L96" s="144">
        <f t="shared" si="7"/>
        <v>0</v>
      </c>
      <c r="M96" s="83">
        <f t="shared" si="8"/>
        <v>0</v>
      </c>
      <c r="N96" s="207"/>
    </row>
    <row r="97" spans="1:14" x14ac:dyDescent="0.25">
      <c r="A97" s="131"/>
      <c r="B97" s="131"/>
      <c r="C97" s="132"/>
      <c r="D97" s="132"/>
      <c r="E97" s="207"/>
      <c r="F97" s="208"/>
      <c r="G97" s="133"/>
      <c r="H97" s="209">
        <v>0</v>
      </c>
      <c r="I97" s="209">
        <v>0</v>
      </c>
      <c r="J97" s="197">
        <f t="shared" si="6"/>
        <v>0</v>
      </c>
      <c r="K97" s="198"/>
      <c r="L97" s="144">
        <f t="shared" si="7"/>
        <v>0</v>
      </c>
      <c r="M97" s="83">
        <f t="shared" si="8"/>
        <v>0</v>
      </c>
      <c r="N97" s="207"/>
    </row>
    <row r="98" spans="1:14" x14ac:dyDescent="0.25">
      <c r="A98" s="131"/>
      <c r="B98" s="131"/>
      <c r="C98" s="132"/>
      <c r="D98" s="132"/>
      <c r="E98" s="207"/>
      <c r="F98" s="208"/>
      <c r="G98" s="133"/>
      <c r="H98" s="209">
        <v>0</v>
      </c>
      <c r="I98" s="209">
        <v>0</v>
      </c>
      <c r="J98" s="197">
        <f t="shared" si="6"/>
        <v>0</v>
      </c>
      <c r="K98" s="198"/>
      <c r="L98" s="144">
        <f t="shared" si="7"/>
        <v>0</v>
      </c>
      <c r="M98" s="83">
        <f t="shared" si="8"/>
        <v>0</v>
      </c>
      <c r="N98" s="207"/>
    </row>
    <row r="99" spans="1:14" x14ac:dyDescent="0.25">
      <c r="A99" s="131"/>
      <c r="B99" s="131"/>
      <c r="C99" s="132"/>
      <c r="D99" s="132"/>
      <c r="E99" s="207"/>
      <c r="F99" s="208"/>
      <c r="G99" s="133"/>
      <c r="H99" s="209">
        <v>0</v>
      </c>
      <c r="I99" s="209">
        <v>0</v>
      </c>
      <c r="J99" s="197">
        <f t="shared" si="6"/>
        <v>0</v>
      </c>
      <c r="K99" s="198"/>
      <c r="L99" s="144">
        <f t="shared" si="7"/>
        <v>0</v>
      </c>
      <c r="M99" s="83">
        <f t="shared" si="8"/>
        <v>0</v>
      </c>
      <c r="N99" s="207"/>
    </row>
    <row r="100" spans="1:14" x14ac:dyDescent="0.25">
      <c r="A100" s="131"/>
      <c r="B100" s="131"/>
      <c r="C100" s="132"/>
      <c r="D100" s="132"/>
      <c r="E100" s="207"/>
      <c r="F100" s="208"/>
      <c r="G100" s="133"/>
      <c r="H100" s="209">
        <v>0</v>
      </c>
      <c r="I100" s="209">
        <v>0</v>
      </c>
      <c r="J100" s="197">
        <f t="shared" si="6"/>
        <v>0</v>
      </c>
      <c r="K100" s="198"/>
      <c r="L100" s="144">
        <f t="shared" si="7"/>
        <v>0</v>
      </c>
      <c r="M100" s="83">
        <f t="shared" si="8"/>
        <v>0</v>
      </c>
      <c r="N100" s="207"/>
    </row>
    <row r="101" spans="1:14" x14ac:dyDescent="0.25">
      <c r="A101" s="131"/>
      <c r="B101" s="131"/>
      <c r="C101" s="132"/>
      <c r="D101" s="132"/>
      <c r="E101" s="207"/>
      <c r="F101" s="208"/>
      <c r="G101" s="133"/>
      <c r="H101" s="209">
        <v>0</v>
      </c>
      <c r="I101" s="209">
        <v>0</v>
      </c>
      <c r="J101" s="197">
        <f t="shared" si="6"/>
        <v>0</v>
      </c>
      <c r="K101" s="198"/>
      <c r="L101" s="144">
        <f t="shared" si="7"/>
        <v>0</v>
      </c>
      <c r="M101" s="83">
        <f t="shared" si="8"/>
        <v>0</v>
      </c>
      <c r="N101" s="207"/>
    </row>
    <row r="102" spans="1:14" x14ac:dyDescent="0.25">
      <c r="A102" s="131"/>
      <c r="B102" s="131"/>
      <c r="C102" s="132"/>
      <c r="D102" s="132"/>
      <c r="E102" s="207"/>
      <c r="F102" s="208"/>
      <c r="G102" s="133"/>
      <c r="H102" s="209">
        <v>0</v>
      </c>
      <c r="I102" s="209">
        <v>0</v>
      </c>
      <c r="J102" s="197">
        <f t="shared" si="6"/>
        <v>0</v>
      </c>
      <c r="K102" s="198"/>
      <c r="L102" s="144">
        <f t="shared" si="7"/>
        <v>0</v>
      </c>
      <c r="M102" s="83">
        <f t="shared" si="8"/>
        <v>0</v>
      </c>
      <c r="N102" s="207"/>
    </row>
    <row r="103" spans="1:14" x14ac:dyDescent="0.25">
      <c r="A103" s="90"/>
      <c r="B103" s="90"/>
      <c r="C103" s="134"/>
      <c r="D103" s="134"/>
      <c r="E103" s="207"/>
      <c r="F103" s="208"/>
      <c r="G103" s="133"/>
      <c r="H103" s="209">
        <v>0</v>
      </c>
      <c r="I103" s="209">
        <v>0</v>
      </c>
      <c r="J103" s="197">
        <f t="shared" si="6"/>
        <v>0</v>
      </c>
      <c r="K103" s="198"/>
      <c r="L103" s="144">
        <f t="shared" si="7"/>
        <v>0</v>
      </c>
      <c r="M103" s="83">
        <f t="shared" si="8"/>
        <v>0</v>
      </c>
      <c r="N103" s="207"/>
    </row>
    <row r="104" spans="1:14" x14ac:dyDescent="0.25">
      <c r="A104" s="90"/>
      <c r="B104" s="90"/>
      <c r="C104" s="134"/>
      <c r="D104" s="134"/>
      <c r="E104" s="207"/>
      <c r="F104" s="208"/>
      <c r="G104" s="133"/>
      <c r="H104" s="209">
        <v>0</v>
      </c>
      <c r="I104" s="209">
        <v>0</v>
      </c>
      <c r="J104" s="197">
        <f t="shared" si="6"/>
        <v>0</v>
      </c>
      <c r="K104" s="198"/>
      <c r="L104" s="144">
        <f t="shared" si="7"/>
        <v>0</v>
      </c>
      <c r="M104" s="83">
        <f t="shared" si="8"/>
        <v>0</v>
      </c>
      <c r="N104" s="207"/>
    </row>
    <row r="105" spans="1:14" x14ac:dyDescent="0.25">
      <c r="A105" s="90"/>
      <c r="B105" s="90"/>
      <c r="C105" s="134"/>
      <c r="D105" s="134"/>
      <c r="E105" s="207"/>
      <c r="F105" s="208"/>
      <c r="G105" s="133"/>
      <c r="H105" s="209">
        <v>0</v>
      </c>
      <c r="I105" s="209">
        <v>0</v>
      </c>
      <c r="J105" s="197">
        <f t="shared" si="6"/>
        <v>0</v>
      </c>
      <c r="K105" s="198"/>
      <c r="L105" s="144">
        <f t="shared" si="7"/>
        <v>0</v>
      </c>
      <c r="M105" s="83">
        <f t="shared" si="8"/>
        <v>0</v>
      </c>
      <c r="N105" s="207"/>
    </row>
    <row r="106" spans="1:14" x14ac:dyDescent="0.25">
      <c r="A106" s="90"/>
      <c r="B106" s="90"/>
      <c r="C106" s="134"/>
      <c r="D106" s="134"/>
      <c r="E106" s="207"/>
      <c r="F106" s="208"/>
      <c r="G106" s="133"/>
      <c r="H106" s="209">
        <v>0</v>
      </c>
      <c r="I106" s="209">
        <v>0</v>
      </c>
      <c r="J106" s="197">
        <f t="shared" si="6"/>
        <v>0</v>
      </c>
      <c r="K106" s="198"/>
      <c r="L106" s="144">
        <f t="shared" si="7"/>
        <v>0</v>
      </c>
      <c r="M106" s="83">
        <f t="shared" si="8"/>
        <v>0</v>
      </c>
      <c r="N106" s="207"/>
    </row>
    <row r="107" spans="1:14" x14ac:dyDescent="0.25">
      <c r="A107" s="90"/>
      <c r="B107" s="90"/>
      <c r="C107" s="134"/>
      <c r="D107" s="134"/>
      <c r="E107" s="207"/>
      <c r="F107" s="208"/>
      <c r="G107" s="133"/>
      <c r="H107" s="209">
        <v>0</v>
      </c>
      <c r="I107" s="209">
        <v>0</v>
      </c>
      <c r="J107" s="197">
        <f t="shared" si="6"/>
        <v>0</v>
      </c>
      <c r="K107" s="198"/>
      <c r="L107" s="144">
        <f t="shared" si="7"/>
        <v>0</v>
      </c>
      <c r="M107" s="83">
        <f t="shared" si="8"/>
        <v>0</v>
      </c>
      <c r="N107" s="207"/>
    </row>
    <row r="108" spans="1:14" x14ac:dyDescent="0.25">
      <c r="A108" s="90"/>
      <c r="B108" s="90"/>
      <c r="C108" s="134"/>
      <c r="D108" s="134"/>
      <c r="E108" s="207"/>
      <c r="F108" s="208"/>
      <c r="G108" s="133"/>
      <c r="H108" s="209">
        <v>0</v>
      </c>
      <c r="I108" s="209">
        <v>0</v>
      </c>
      <c r="J108" s="197">
        <f t="shared" si="6"/>
        <v>0</v>
      </c>
      <c r="K108" s="198"/>
      <c r="L108" s="144">
        <f t="shared" si="7"/>
        <v>0</v>
      </c>
      <c r="M108" s="83">
        <f t="shared" si="8"/>
        <v>0</v>
      </c>
      <c r="N108" s="207"/>
    </row>
    <row r="109" spans="1:14" x14ac:dyDescent="0.25">
      <c r="A109" s="90"/>
      <c r="B109" s="90"/>
      <c r="C109" s="134"/>
      <c r="D109" s="134"/>
      <c r="E109" s="207"/>
      <c r="F109" s="208"/>
      <c r="G109" s="133"/>
      <c r="H109" s="209">
        <v>0</v>
      </c>
      <c r="I109" s="209">
        <v>0</v>
      </c>
      <c r="J109" s="197">
        <f t="shared" si="6"/>
        <v>0</v>
      </c>
      <c r="K109" s="198"/>
      <c r="L109" s="144">
        <f t="shared" si="7"/>
        <v>0</v>
      </c>
      <c r="M109" s="83">
        <f t="shared" si="8"/>
        <v>0</v>
      </c>
      <c r="N109" s="207"/>
    </row>
    <row r="110" spans="1:14" x14ac:dyDescent="0.25">
      <c r="A110" s="90"/>
      <c r="B110" s="90"/>
      <c r="C110" s="134"/>
      <c r="D110" s="134"/>
      <c r="E110" s="207"/>
      <c r="F110" s="208"/>
      <c r="G110" s="133"/>
      <c r="H110" s="209">
        <v>0</v>
      </c>
      <c r="I110" s="209">
        <v>0</v>
      </c>
      <c r="J110" s="197">
        <f t="shared" si="6"/>
        <v>0</v>
      </c>
      <c r="K110" s="198"/>
      <c r="L110" s="144">
        <f t="shared" si="7"/>
        <v>0</v>
      </c>
      <c r="M110" s="83">
        <f t="shared" si="8"/>
        <v>0</v>
      </c>
      <c r="N110" s="207"/>
    </row>
    <row r="111" spans="1:14" x14ac:dyDescent="0.25">
      <c r="A111" s="90"/>
      <c r="B111" s="90"/>
      <c r="C111" s="134"/>
      <c r="D111" s="134"/>
      <c r="E111" s="207"/>
      <c r="F111" s="208"/>
      <c r="G111" s="133"/>
      <c r="H111" s="209">
        <v>0</v>
      </c>
      <c r="I111" s="209">
        <v>0</v>
      </c>
      <c r="J111" s="197">
        <f t="shared" si="6"/>
        <v>0</v>
      </c>
      <c r="K111" s="198"/>
      <c r="L111" s="144">
        <f t="shared" si="7"/>
        <v>0</v>
      </c>
      <c r="M111" s="83">
        <f t="shared" si="8"/>
        <v>0</v>
      </c>
      <c r="N111" s="207"/>
    </row>
    <row r="112" spans="1:14" x14ac:dyDescent="0.25">
      <c r="A112" s="90"/>
      <c r="B112" s="90"/>
      <c r="C112" s="134"/>
      <c r="D112" s="134"/>
      <c r="E112" s="207"/>
      <c r="F112" s="208"/>
      <c r="G112" s="133"/>
      <c r="H112" s="209">
        <v>0</v>
      </c>
      <c r="I112" s="209">
        <v>0</v>
      </c>
      <c r="J112" s="197">
        <f t="shared" si="6"/>
        <v>0</v>
      </c>
      <c r="K112" s="198"/>
      <c r="L112" s="144">
        <f t="shared" si="7"/>
        <v>0</v>
      </c>
      <c r="M112" s="83">
        <f t="shared" si="8"/>
        <v>0</v>
      </c>
      <c r="N112" s="207"/>
    </row>
    <row r="113" spans="1:14" x14ac:dyDescent="0.25">
      <c r="A113" s="90"/>
      <c r="B113" s="90"/>
      <c r="C113" s="134"/>
      <c r="D113" s="134"/>
      <c r="E113" s="207"/>
      <c r="F113" s="208"/>
      <c r="G113" s="133"/>
      <c r="H113" s="209">
        <v>0</v>
      </c>
      <c r="I113" s="209">
        <v>0</v>
      </c>
      <c r="J113" s="197">
        <f t="shared" si="6"/>
        <v>0</v>
      </c>
      <c r="K113" s="198"/>
      <c r="L113" s="144">
        <f t="shared" si="7"/>
        <v>0</v>
      </c>
      <c r="M113" s="83">
        <f t="shared" si="8"/>
        <v>0</v>
      </c>
      <c r="N113" s="207"/>
    </row>
    <row r="114" spans="1:14" x14ac:dyDescent="0.25">
      <c r="A114" s="90"/>
      <c r="B114" s="90"/>
      <c r="C114" s="134"/>
      <c r="D114" s="134"/>
      <c r="E114" s="207"/>
      <c r="F114" s="208"/>
      <c r="G114" s="133"/>
      <c r="H114" s="209">
        <v>0</v>
      </c>
      <c r="I114" s="209">
        <v>0</v>
      </c>
      <c r="J114" s="197">
        <f t="shared" si="6"/>
        <v>0</v>
      </c>
      <c r="K114" s="198"/>
      <c r="L114" s="144">
        <f t="shared" si="7"/>
        <v>0</v>
      </c>
      <c r="M114" s="83">
        <f t="shared" si="8"/>
        <v>0</v>
      </c>
      <c r="N114" s="207"/>
    </row>
    <row r="115" spans="1:14" x14ac:dyDescent="0.25">
      <c r="A115" s="90"/>
      <c r="B115" s="90"/>
      <c r="C115" s="134"/>
      <c r="D115" s="134"/>
      <c r="E115" s="207"/>
      <c r="F115" s="208"/>
      <c r="G115" s="133"/>
      <c r="H115" s="209">
        <v>0</v>
      </c>
      <c r="I115" s="209">
        <v>0</v>
      </c>
      <c r="J115" s="197">
        <f t="shared" si="6"/>
        <v>0</v>
      </c>
      <c r="K115" s="198"/>
      <c r="L115" s="144">
        <f t="shared" si="7"/>
        <v>0</v>
      </c>
      <c r="M115" s="83">
        <f t="shared" si="8"/>
        <v>0</v>
      </c>
      <c r="N115" s="207"/>
    </row>
    <row r="116" spans="1:14" x14ac:dyDescent="0.25">
      <c r="A116" s="90"/>
      <c r="B116" s="90"/>
      <c r="C116" s="134"/>
      <c r="D116" s="134"/>
      <c r="E116" s="207"/>
      <c r="F116" s="208"/>
      <c r="G116" s="133"/>
      <c r="H116" s="209">
        <v>0</v>
      </c>
      <c r="I116" s="209">
        <v>0</v>
      </c>
      <c r="J116" s="197">
        <f t="shared" si="6"/>
        <v>0</v>
      </c>
      <c r="K116" s="198"/>
      <c r="L116" s="144">
        <f t="shared" si="7"/>
        <v>0</v>
      </c>
      <c r="M116" s="83">
        <f t="shared" si="8"/>
        <v>0</v>
      </c>
      <c r="N116" s="207"/>
    </row>
    <row r="117" spans="1:14" x14ac:dyDescent="0.25">
      <c r="A117" s="90"/>
      <c r="B117" s="90"/>
      <c r="C117" s="134"/>
      <c r="D117" s="134"/>
      <c r="E117" s="207"/>
      <c r="F117" s="208"/>
      <c r="G117" s="133"/>
      <c r="H117" s="209">
        <v>0</v>
      </c>
      <c r="I117" s="209">
        <v>0</v>
      </c>
      <c r="J117" s="197">
        <f t="shared" si="6"/>
        <v>0</v>
      </c>
      <c r="K117" s="198"/>
      <c r="L117" s="144">
        <f t="shared" si="7"/>
        <v>0</v>
      </c>
      <c r="M117" s="83">
        <f t="shared" si="8"/>
        <v>0</v>
      </c>
      <c r="N117" s="207"/>
    </row>
    <row r="118" spans="1:14" x14ac:dyDescent="0.25">
      <c r="A118" s="90"/>
      <c r="B118" s="90"/>
      <c r="C118" s="134"/>
      <c r="D118" s="134"/>
      <c r="E118" s="207"/>
      <c r="F118" s="208"/>
      <c r="G118" s="133"/>
      <c r="H118" s="209">
        <v>0</v>
      </c>
      <c r="I118" s="209">
        <v>0</v>
      </c>
      <c r="J118" s="197">
        <f t="shared" si="6"/>
        <v>0</v>
      </c>
      <c r="K118" s="198"/>
      <c r="L118" s="144">
        <f t="shared" si="7"/>
        <v>0</v>
      </c>
      <c r="M118" s="83">
        <f t="shared" si="8"/>
        <v>0</v>
      </c>
      <c r="N118" s="207"/>
    </row>
    <row r="119" spans="1:14" x14ac:dyDescent="0.25">
      <c r="A119" s="90"/>
      <c r="B119" s="90"/>
      <c r="C119" s="134"/>
      <c r="D119" s="134"/>
      <c r="E119" s="207"/>
      <c r="F119" s="208"/>
      <c r="G119" s="133"/>
      <c r="H119" s="209">
        <v>0</v>
      </c>
      <c r="I119" s="209">
        <v>0</v>
      </c>
      <c r="J119" s="197">
        <f t="shared" si="6"/>
        <v>0</v>
      </c>
      <c r="K119" s="198"/>
      <c r="L119" s="144">
        <f t="shared" si="7"/>
        <v>0</v>
      </c>
      <c r="M119" s="83">
        <f t="shared" si="8"/>
        <v>0</v>
      </c>
      <c r="N119" s="207"/>
    </row>
    <row r="120" spans="1:14" x14ac:dyDescent="0.25">
      <c r="A120" s="90"/>
      <c r="B120" s="90"/>
      <c r="C120" s="134"/>
      <c r="D120" s="134"/>
      <c r="E120" s="207"/>
      <c r="F120" s="208"/>
      <c r="G120" s="133"/>
      <c r="H120" s="209">
        <v>0</v>
      </c>
      <c r="I120" s="209">
        <v>0</v>
      </c>
      <c r="J120" s="197">
        <f t="shared" si="6"/>
        <v>0</v>
      </c>
      <c r="K120" s="198"/>
      <c r="L120" s="144">
        <f t="shared" si="7"/>
        <v>0</v>
      </c>
      <c r="M120" s="83">
        <f t="shared" si="8"/>
        <v>0</v>
      </c>
      <c r="N120" s="207"/>
    </row>
    <row r="121" spans="1:14" x14ac:dyDescent="0.25">
      <c r="A121" s="90"/>
      <c r="B121" s="90"/>
      <c r="C121" s="134"/>
      <c r="D121" s="134"/>
      <c r="E121" s="207"/>
      <c r="F121" s="208"/>
      <c r="G121" s="133"/>
      <c r="H121" s="209">
        <v>0</v>
      </c>
      <c r="I121" s="209">
        <v>0</v>
      </c>
      <c r="J121" s="197">
        <f t="shared" ref="J121:J163" si="9">IF(K121&gt;0,K121,IF(I121-H121&gt;0,I121-H121,K121))</f>
        <v>0</v>
      </c>
      <c r="K121" s="198"/>
      <c r="L121" s="144">
        <f t="shared" ref="L121:L188" si="10">IF(J121&gt;0,L120,0)</f>
        <v>0</v>
      </c>
      <c r="M121" s="83">
        <f t="shared" ref="M121:M163" si="11">J121*L121</f>
        <v>0</v>
      </c>
      <c r="N121" s="207"/>
    </row>
    <row r="122" spans="1:14" x14ac:dyDescent="0.25">
      <c r="A122" s="90"/>
      <c r="B122" s="90"/>
      <c r="C122" s="134"/>
      <c r="D122" s="134"/>
      <c r="E122" s="207"/>
      <c r="F122" s="208"/>
      <c r="G122" s="133"/>
      <c r="H122" s="209">
        <v>0</v>
      </c>
      <c r="I122" s="209">
        <v>0</v>
      </c>
      <c r="J122" s="197">
        <f t="shared" si="9"/>
        <v>0</v>
      </c>
      <c r="K122" s="198"/>
      <c r="L122" s="144">
        <f t="shared" si="10"/>
        <v>0</v>
      </c>
      <c r="M122" s="83">
        <f t="shared" si="11"/>
        <v>0</v>
      </c>
      <c r="N122" s="207"/>
    </row>
    <row r="123" spans="1:14" x14ac:dyDescent="0.25">
      <c r="A123" s="90"/>
      <c r="B123" s="90"/>
      <c r="C123" s="134"/>
      <c r="D123" s="134"/>
      <c r="E123" s="207"/>
      <c r="F123" s="208"/>
      <c r="G123" s="133"/>
      <c r="H123" s="209">
        <v>0</v>
      </c>
      <c r="I123" s="209">
        <v>0</v>
      </c>
      <c r="J123" s="197">
        <f t="shared" si="9"/>
        <v>0</v>
      </c>
      <c r="K123" s="198"/>
      <c r="L123" s="144">
        <f t="shared" si="10"/>
        <v>0</v>
      </c>
      <c r="M123" s="83">
        <f t="shared" si="11"/>
        <v>0</v>
      </c>
      <c r="N123" s="207"/>
    </row>
    <row r="124" spans="1:14" x14ac:dyDescent="0.25">
      <c r="A124" s="90"/>
      <c r="B124" s="90"/>
      <c r="C124" s="134"/>
      <c r="D124" s="134"/>
      <c r="E124" s="207"/>
      <c r="F124" s="208"/>
      <c r="G124" s="133"/>
      <c r="H124" s="209">
        <v>0</v>
      </c>
      <c r="I124" s="209">
        <v>0</v>
      </c>
      <c r="J124" s="197">
        <f t="shared" si="9"/>
        <v>0</v>
      </c>
      <c r="K124" s="198"/>
      <c r="L124" s="144">
        <f t="shared" si="10"/>
        <v>0</v>
      </c>
      <c r="M124" s="83">
        <f t="shared" si="11"/>
        <v>0</v>
      </c>
      <c r="N124" s="207"/>
    </row>
    <row r="125" spans="1:14" x14ac:dyDescent="0.25">
      <c r="A125" s="90"/>
      <c r="B125" s="90"/>
      <c r="C125" s="134"/>
      <c r="D125" s="134"/>
      <c r="E125" s="207"/>
      <c r="F125" s="208"/>
      <c r="G125" s="133"/>
      <c r="H125" s="209">
        <v>0</v>
      </c>
      <c r="I125" s="209">
        <v>0</v>
      </c>
      <c r="J125" s="197">
        <f t="shared" si="9"/>
        <v>0</v>
      </c>
      <c r="K125" s="198"/>
      <c r="L125" s="144">
        <f t="shared" si="10"/>
        <v>0</v>
      </c>
      <c r="M125" s="83">
        <f t="shared" si="11"/>
        <v>0</v>
      </c>
      <c r="N125" s="207"/>
    </row>
    <row r="126" spans="1:14" x14ac:dyDescent="0.25">
      <c r="A126" s="90"/>
      <c r="B126" s="90"/>
      <c r="C126" s="134"/>
      <c r="D126" s="134"/>
      <c r="E126" s="207"/>
      <c r="F126" s="208"/>
      <c r="G126" s="133"/>
      <c r="H126" s="209">
        <v>0</v>
      </c>
      <c r="I126" s="209">
        <v>0</v>
      </c>
      <c r="J126" s="197">
        <f t="shared" si="9"/>
        <v>0</v>
      </c>
      <c r="K126" s="198"/>
      <c r="L126" s="144">
        <f t="shared" si="10"/>
        <v>0</v>
      </c>
      <c r="M126" s="83">
        <f t="shared" si="11"/>
        <v>0</v>
      </c>
      <c r="N126" s="207"/>
    </row>
    <row r="127" spans="1:14" x14ac:dyDescent="0.25">
      <c r="A127" s="90"/>
      <c r="B127" s="90"/>
      <c r="C127" s="134"/>
      <c r="D127" s="134"/>
      <c r="E127" s="207"/>
      <c r="F127" s="208"/>
      <c r="G127" s="133"/>
      <c r="H127" s="209">
        <v>0</v>
      </c>
      <c r="I127" s="209">
        <v>0</v>
      </c>
      <c r="J127" s="197">
        <f t="shared" si="9"/>
        <v>0</v>
      </c>
      <c r="K127" s="198"/>
      <c r="L127" s="144">
        <f t="shared" si="10"/>
        <v>0</v>
      </c>
      <c r="M127" s="83">
        <f t="shared" si="11"/>
        <v>0</v>
      </c>
      <c r="N127" s="207"/>
    </row>
    <row r="128" spans="1:14" x14ac:dyDescent="0.25">
      <c r="A128" s="90"/>
      <c r="B128" s="90"/>
      <c r="C128" s="134"/>
      <c r="D128" s="134"/>
      <c r="E128" s="207"/>
      <c r="F128" s="208"/>
      <c r="G128" s="133"/>
      <c r="H128" s="209">
        <v>0</v>
      </c>
      <c r="I128" s="209">
        <v>0</v>
      </c>
      <c r="J128" s="197">
        <f t="shared" si="9"/>
        <v>0</v>
      </c>
      <c r="K128" s="198"/>
      <c r="L128" s="144">
        <f t="shared" si="10"/>
        <v>0</v>
      </c>
      <c r="M128" s="83">
        <f t="shared" si="11"/>
        <v>0</v>
      </c>
      <c r="N128" s="207"/>
    </row>
    <row r="129" spans="1:14" x14ac:dyDescent="0.25">
      <c r="A129" s="90"/>
      <c r="B129" s="90"/>
      <c r="C129" s="134"/>
      <c r="D129" s="134"/>
      <c r="E129" s="207"/>
      <c r="F129" s="208"/>
      <c r="G129" s="133"/>
      <c r="H129" s="209">
        <v>0</v>
      </c>
      <c r="I129" s="209">
        <v>0</v>
      </c>
      <c r="J129" s="197">
        <f t="shared" si="9"/>
        <v>0</v>
      </c>
      <c r="K129" s="198"/>
      <c r="L129" s="144">
        <f t="shared" si="10"/>
        <v>0</v>
      </c>
      <c r="M129" s="83">
        <f t="shared" si="11"/>
        <v>0</v>
      </c>
      <c r="N129" s="207"/>
    </row>
    <row r="130" spans="1:14" x14ac:dyDescent="0.25">
      <c r="A130" s="90"/>
      <c r="B130" s="90"/>
      <c r="C130" s="134"/>
      <c r="D130" s="134"/>
      <c r="E130" s="207"/>
      <c r="F130" s="208"/>
      <c r="G130" s="133"/>
      <c r="H130" s="209">
        <v>0</v>
      </c>
      <c r="I130" s="209">
        <v>0</v>
      </c>
      <c r="J130" s="197">
        <f t="shared" si="9"/>
        <v>0</v>
      </c>
      <c r="K130" s="198"/>
      <c r="L130" s="144">
        <f t="shared" si="10"/>
        <v>0</v>
      </c>
      <c r="M130" s="83">
        <f t="shared" si="11"/>
        <v>0</v>
      </c>
      <c r="N130" s="207"/>
    </row>
    <row r="131" spans="1:14" x14ac:dyDescent="0.25">
      <c r="A131" s="90"/>
      <c r="B131" s="90"/>
      <c r="C131" s="134"/>
      <c r="D131" s="134"/>
      <c r="E131" s="207"/>
      <c r="F131" s="208"/>
      <c r="G131" s="133"/>
      <c r="H131" s="209">
        <v>0</v>
      </c>
      <c r="I131" s="209">
        <v>0</v>
      </c>
      <c r="J131" s="197">
        <f t="shared" si="9"/>
        <v>0</v>
      </c>
      <c r="K131" s="198"/>
      <c r="L131" s="144">
        <f t="shared" si="10"/>
        <v>0</v>
      </c>
      <c r="M131" s="83">
        <f t="shared" si="11"/>
        <v>0</v>
      </c>
      <c r="N131" s="207"/>
    </row>
    <row r="132" spans="1:14" x14ac:dyDescent="0.25">
      <c r="A132" s="90"/>
      <c r="B132" s="90"/>
      <c r="C132" s="134"/>
      <c r="D132" s="134"/>
      <c r="E132" s="207"/>
      <c r="F132" s="208"/>
      <c r="G132" s="133"/>
      <c r="H132" s="209">
        <v>0</v>
      </c>
      <c r="I132" s="209">
        <v>0</v>
      </c>
      <c r="J132" s="197">
        <f t="shared" si="9"/>
        <v>0</v>
      </c>
      <c r="K132" s="198"/>
      <c r="L132" s="144">
        <f t="shared" si="10"/>
        <v>0</v>
      </c>
      <c r="M132" s="83">
        <f t="shared" si="11"/>
        <v>0</v>
      </c>
      <c r="N132" s="207"/>
    </row>
    <row r="133" spans="1:14" x14ac:dyDescent="0.25">
      <c r="A133" s="90"/>
      <c r="B133" s="90"/>
      <c r="C133" s="134"/>
      <c r="D133" s="134"/>
      <c r="E133" s="207"/>
      <c r="F133" s="208"/>
      <c r="G133" s="133"/>
      <c r="H133" s="209">
        <v>0</v>
      </c>
      <c r="I133" s="209">
        <v>0</v>
      </c>
      <c r="J133" s="197">
        <f t="shared" si="9"/>
        <v>0</v>
      </c>
      <c r="K133" s="198"/>
      <c r="L133" s="144">
        <f t="shared" si="10"/>
        <v>0</v>
      </c>
      <c r="M133" s="83">
        <f t="shared" si="11"/>
        <v>0</v>
      </c>
      <c r="N133" s="207"/>
    </row>
    <row r="134" spans="1:14" x14ac:dyDescent="0.25">
      <c r="A134" s="90"/>
      <c r="B134" s="90"/>
      <c r="C134" s="134"/>
      <c r="D134" s="134"/>
      <c r="E134" s="207"/>
      <c r="F134" s="208"/>
      <c r="G134" s="133"/>
      <c r="H134" s="209">
        <v>0</v>
      </c>
      <c r="I134" s="209">
        <v>0</v>
      </c>
      <c r="J134" s="197">
        <f t="shared" si="9"/>
        <v>0</v>
      </c>
      <c r="K134" s="198"/>
      <c r="L134" s="144">
        <f t="shared" si="10"/>
        <v>0</v>
      </c>
      <c r="M134" s="83">
        <f t="shared" si="11"/>
        <v>0</v>
      </c>
      <c r="N134" s="207"/>
    </row>
    <row r="135" spans="1:14" x14ac:dyDescent="0.25">
      <c r="A135" s="90"/>
      <c r="B135" s="90"/>
      <c r="C135" s="134"/>
      <c r="D135" s="134"/>
      <c r="E135" s="207"/>
      <c r="F135" s="208"/>
      <c r="G135" s="133"/>
      <c r="H135" s="209">
        <v>0</v>
      </c>
      <c r="I135" s="209">
        <v>0</v>
      </c>
      <c r="J135" s="197">
        <f t="shared" si="9"/>
        <v>0</v>
      </c>
      <c r="K135" s="198"/>
      <c r="L135" s="144">
        <f t="shared" si="10"/>
        <v>0</v>
      </c>
      <c r="M135" s="83">
        <f t="shared" si="11"/>
        <v>0</v>
      </c>
      <c r="N135" s="207"/>
    </row>
    <row r="136" spans="1:14" x14ac:dyDescent="0.25">
      <c r="A136" s="90"/>
      <c r="B136" s="90"/>
      <c r="C136" s="134"/>
      <c r="D136" s="134"/>
      <c r="E136" s="207"/>
      <c r="F136" s="208"/>
      <c r="G136" s="133"/>
      <c r="H136" s="209">
        <v>0</v>
      </c>
      <c r="I136" s="209">
        <v>0</v>
      </c>
      <c r="J136" s="197">
        <f t="shared" si="9"/>
        <v>0</v>
      </c>
      <c r="K136" s="198"/>
      <c r="L136" s="144">
        <f t="shared" si="10"/>
        <v>0</v>
      </c>
      <c r="M136" s="83">
        <f t="shared" si="11"/>
        <v>0</v>
      </c>
      <c r="N136" s="207"/>
    </row>
    <row r="137" spans="1:14" x14ac:dyDescent="0.25">
      <c r="A137" s="90"/>
      <c r="B137" s="90"/>
      <c r="C137" s="134"/>
      <c r="D137" s="134"/>
      <c r="E137" s="207"/>
      <c r="F137" s="208"/>
      <c r="G137" s="133"/>
      <c r="H137" s="209">
        <v>0</v>
      </c>
      <c r="I137" s="209">
        <v>0</v>
      </c>
      <c r="J137" s="197">
        <f t="shared" si="9"/>
        <v>0</v>
      </c>
      <c r="K137" s="198"/>
      <c r="L137" s="144">
        <f t="shared" si="10"/>
        <v>0</v>
      </c>
      <c r="M137" s="83">
        <f t="shared" si="11"/>
        <v>0</v>
      </c>
      <c r="N137" s="207"/>
    </row>
    <row r="138" spans="1:14" x14ac:dyDescent="0.25">
      <c r="A138" s="90"/>
      <c r="B138" s="90"/>
      <c r="C138" s="134"/>
      <c r="D138" s="134"/>
      <c r="E138" s="207"/>
      <c r="F138" s="208"/>
      <c r="G138" s="133"/>
      <c r="H138" s="209">
        <v>0</v>
      </c>
      <c r="I138" s="209">
        <v>0</v>
      </c>
      <c r="J138" s="197">
        <f t="shared" si="9"/>
        <v>0</v>
      </c>
      <c r="K138" s="198"/>
      <c r="L138" s="144">
        <f t="shared" si="10"/>
        <v>0</v>
      </c>
      <c r="M138" s="83">
        <f t="shared" si="11"/>
        <v>0</v>
      </c>
      <c r="N138" s="207"/>
    </row>
    <row r="139" spans="1:14" x14ac:dyDescent="0.25">
      <c r="A139" s="90"/>
      <c r="B139" s="90"/>
      <c r="C139" s="134"/>
      <c r="D139" s="134"/>
      <c r="E139" s="207"/>
      <c r="F139" s="208"/>
      <c r="G139" s="133"/>
      <c r="H139" s="209">
        <v>0</v>
      </c>
      <c r="I139" s="209">
        <v>0</v>
      </c>
      <c r="J139" s="197">
        <f t="shared" si="9"/>
        <v>0</v>
      </c>
      <c r="K139" s="198"/>
      <c r="L139" s="144">
        <f t="shared" si="10"/>
        <v>0</v>
      </c>
      <c r="M139" s="83">
        <f t="shared" si="11"/>
        <v>0</v>
      </c>
      <c r="N139" s="207"/>
    </row>
    <row r="140" spans="1:14" x14ac:dyDescent="0.25">
      <c r="A140" s="90"/>
      <c r="B140" s="90"/>
      <c r="C140" s="134"/>
      <c r="D140" s="134"/>
      <c r="E140" s="207"/>
      <c r="F140" s="208"/>
      <c r="G140" s="133"/>
      <c r="H140" s="209">
        <v>0</v>
      </c>
      <c r="I140" s="209">
        <v>0</v>
      </c>
      <c r="J140" s="197">
        <f t="shared" si="9"/>
        <v>0</v>
      </c>
      <c r="K140" s="198"/>
      <c r="L140" s="144">
        <f t="shared" si="10"/>
        <v>0</v>
      </c>
      <c r="M140" s="83">
        <f t="shared" si="11"/>
        <v>0</v>
      </c>
      <c r="N140" s="207"/>
    </row>
    <row r="141" spans="1:14" x14ac:dyDescent="0.25">
      <c r="A141" s="90"/>
      <c r="B141" s="90"/>
      <c r="C141" s="134"/>
      <c r="D141" s="134"/>
      <c r="E141" s="207"/>
      <c r="F141" s="208"/>
      <c r="G141" s="133"/>
      <c r="H141" s="209">
        <v>0</v>
      </c>
      <c r="I141" s="209">
        <v>0</v>
      </c>
      <c r="J141" s="197">
        <f t="shared" si="9"/>
        <v>0</v>
      </c>
      <c r="K141" s="198"/>
      <c r="L141" s="144">
        <f t="shared" si="10"/>
        <v>0</v>
      </c>
      <c r="M141" s="83">
        <f t="shared" si="11"/>
        <v>0</v>
      </c>
      <c r="N141" s="207"/>
    </row>
    <row r="142" spans="1:14" x14ac:dyDescent="0.25">
      <c r="A142" s="90"/>
      <c r="B142" s="90"/>
      <c r="C142" s="134"/>
      <c r="D142" s="134"/>
      <c r="E142" s="207"/>
      <c r="F142" s="208"/>
      <c r="G142" s="133"/>
      <c r="H142" s="209">
        <v>0</v>
      </c>
      <c r="I142" s="209">
        <v>0</v>
      </c>
      <c r="J142" s="197">
        <f t="shared" si="9"/>
        <v>0</v>
      </c>
      <c r="K142" s="198"/>
      <c r="L142" s="144">
        <f t="shared" si="10"/>
        <v>0</v>
      </c>
      <c r="M142" s="83">
        <f t="shared" si="11"/>
        <v>0</v>
      </c>
      <c r="N142" s="207"/>
    </row>
    <row r="143" spans="1:14" x14ac:dyDescent="0.25">
      <c r="A143" s="90"/>
      <c r="B143" s="90"/>
      <c r="C143" s="134"/>
      <c r="D143" s="134"/>
      <c r="E143" s="207"/>
      <c r="F143" s="208"/>
      <c r="G143" s="133"/>
      <c r="H143" s="209">
        <v>0</v>
      </c>
      <c r="I143" s="209">
        <v>0</v>
      </c>
      <c r="J143" s="197">
        <f t="shared" si="9"/>
        <v>0</v>
      </c>
      <c r="K143" s="198"/>
      <c r="L143" s="144">
        <f t="shared" si="10"/>
        <v>0</v>
      </c>
      <c r="M143" s="83">
        <f t="shared" si="11"/>
        <v>0</v>
      </c>
      <c r="N143" s="207"/>
    </row>
    <row r="144" spans="1:14" x14ac:dyDescent="0.25">
      <c r="A144" s="90"/>
      <c r="B144" s="90"/>
      <c r="C144" s="134"/>
      <c r="D144" s="134"/>
      <c r="E144" s="207"/>
      <c r="F144" s="208"/>
      <c r="G144" s="133"/>
      <c r="H144" s="209">
        <v>0</v>
      </c>
      <c r="I144" s="209">
        <v>0</v>
      </c>
      <c r="J144" s="197">
        <f t="shared" si="9"/>
        <v>0</v>
      </c>
      <c r="K144" s="198"/>
      <c r="L144" s="144">
        <f t="shared" si="10"/>
        <v>0</v>
      </c>
      <c r="M144" s="83">
        <f t="shared" si="11"/>
        <v>0</v>
      </c>
      <c r="N144" s="207"/>
    </row>
    <row r="145" spans="1:14" x14ac:dyDescent="0.25">
      <c r="A145" s="90"/>
      <c r="B145" s="90"/>
      <c r="C145" s="134"/>
      <c r="D145" s="134"/>
      <c r="E145" s="207"/>
      <c r="F145" s="208"/>
      <c r="G145" s="133"/>
      <c r="H145" s="209">
        <v>0</v>
      </c>
      <c r="I145" s="209">
        <v>0</v>
      </c>
      <c r="J145" s="197">
        <f t="shared" si="9"/>
        <v>0</v>
      </c>
      <c r="K145" s="198"/>
      <c r="L145" s="144">
        <f t="shared" si="10"/>
        <v>0</v>
      </c>
      <c r="M145" s="83">
        <f t="shared" si="11"/>
        <v>0</v>
      </c>
      <c r="N145" s="207"/>
    </row>
    <row r="146" spans="1:14" x14ac:dyDescent="0.25">
      <c r="A146" s="90"/>
      <c r="B146" s="90"/>
      <c r="C146" s="134"/>
      <c r="D146" s="134"/>
      <c r="E146" s="207"/>
      <c r="F146" s="208"/>
      <c r="G146" s="133"/>
      <c r="H146" s="209">
        <v>0</v>
      </c>
      <c r="I146" s="209">
        <v>0</v>
      </c>
      <c r="J146" s="197">
        <f t="shared" si="9"/>
        <v>0</v>
      </c>
      <c r="K146" s="198"/>
      <c r="L146" s="144">
        <f t="shared" si="10"/>
        <v>0</v>
      </c>
      <c r="M146" s="83">
        <f t="shared" si="11"/>
        <v>0</v>
      </c>
      <c r="N146" s="207"/>
    </row>
    <row r="147" spans="1:14" x14ac:dyDescent="0.25">
      <c r="A147" s="90"/>
      <c r="B147" s="90"/>
      <c r="C147" s="134"/>
      <c r="D147" s="134"/>
      <c r="E147" s="207"/>
      <c r="F147" s="208"/>
      <c r="G147" s="133"/>
      <c r="H147" s="209">
        <v>0</v>
      </c>
      <c r="I147" s="209">
        <v>0</v>
      </c>
      <c r="J147" s="197">
        <f t="shared" si="9"/>
        <v>0</v>
      </c>
      <c r="K147" s="198"/>
      <c r="L147" s="144">
        <f t="shared" si="10"/>
        <v>0</v>
      </c>
      <c r="M147" s="83">
        <f t="shared" si="11"/>
        <v>0</v>
      </c>
      <c r="N147" s="207"/>
    </row>
    <row r="148" spans="1:14" x14ac:dyDescent="0.25">
      <c r="A148" s="90"/>
      <c r="B148" s="90"/>
      <c r="C148" s="134"/>
      <c r="D148" s="134"/>
      <c r="E148" s="207"/>
      <c r="F148" s="208"/>
      <c r="G148" s="133"/>
      <c r="H148" s="209">
        <v>0</v>
      </c>
      <c r="I148" s="209">
        <v>0</v>
      </c>
      <c r="J148" s="197">
        <f t="shared" si="9"/>
        <v>0</v>
      </c>
      <c r="K148" s="198"/>
      <c r="L148" s="144">
        <f t="shared" si="10"/>
        <v>0</v>
      </c>
      <c r="M148" s="83">
        <f t="shared" si="11"/>
        <v>0</v>
      </c>
      <c r="N148" s="207"/>
    </row>
    <row r="149" spans="1:14" x14ac:dyDescent="0.25">
      <c r="A149" s="90"/>
      <c r="B149" s="90"/>
      <c r="C149" s="134"/>
      <c r="D149" s="134"/>
      <c r="E149" s="207"/>
      <c r="F149" s="208"/>
      <c r="G149" s="133"/>
      <c r="H149" s="209">
        <v>0</v>
      </c>
      <c r="I149" s="209">
        <v>0</v>
      </c>
      <c r="J149" s="197">
        <f t="shared" si="9"/>
        <v>0</v>
      </c>
      <c r="K149" s="198"/>
      <c r="L149" s="144">
        <f t="shared" si="10"/>
        <v>0</v>
      </c>
      <c r="M149" s="83">
        <f t="shared" si="11"/>
        <v>0</v>
      </c>
      <c r="N149" s="207"/>
    </row>
    <row r="150" spans="1:14" x14ac:dyDescent="0.25">
      <c r="A150" s="90"/>
      <c r="B150" s="90"/>
      <c r="C150" s="134"/>
      <c r="D150" s="134"/>
      <c r="E150" s="207"/>
      <c r="F150" s="208"/>
      <c r="G150" s="133"/>
      <c r="H150" s="209">
        <v>0</v>
      </c>
      <c r="I150" s="209">
        <v>0</v>
      </c>
      <c r="J150" s="197">
        <f t="shared" si="9"/>
        <v>0</v>
      </c>
      <c r="K150" s="198"/>
      <c r="L150" s="144">
        <f t="shared" si="10"/>
        <v>0</v>
      </c>
      <c r="M150" s="83">
        <f t="shared" si="11"/>
        <v>0</v>
      </c>
      <c r="N150" s="207"/>
    </row>
    <row r="151" spans="1:14" x14ac:dyDescent="0.25">
      <c r="A151" s="90"/>
      <c r="B151" s="90"/>
      <c r="C151" s="134"/>
      <c r="D151" s="134"/>
      <c r="E151" s="207"/>
      <c r="F151" s="208"/>
      <c r="G151" s="133"/>
      <c r="H151" s="209">
        <v>0</v>
      </c>
      <c r="I151" s="209">
        <v>0</v>
      </c>
      <c r="J151" s="197">
        <f t="shared" si="9"/>
        <v>0</v>
      </c>
      <c r="K151" s="198"/>
      <c r="L151" s="144">
        <f t="shared" si="10"/>
        <v>0</v>
      </c>
      <c r="M151" s="83">
        <f t="shared" si="11"/>
        <v>0</v>
      </c>
      <c r="N151" s="207"/>
    </row>
    <row r="152" spans="1:14" x14ac:dyDescent="0.25">
      <c r="A152" s="90"/>
      <c r="B152" s="90"/>
      <c r="C152" s="134"/>
      <c r="D152" s="134"/>
      <c r="E152" s="207"/>
      <c r="F152" s="208"/>
      <c r="G152" s="133"/>
      <c r="H152" s="209">
        <v>0</v>
      </c>
      <c r="I152" s="209">
        <v>0</v>
      </c>
      <c r="J152" s="197">
        <f t="shared" si="9"/>
        <v>0</v>
      </c>
      <c r="K152" s="198"/>
      <c r="L152" s="144">
        <f t="shared" si="10"/>
        <v>0</v>
      </c>
      <c r="M152" s="83">
        <f t="shared" si="11"/>
        <v>0</v>
      </c>
      <c r="N152" s="207"/>
    </row>
    <row r="153" spans="1:14" x14ac:dyDescent="0.25">
      <c r="A153" s="90"/>
      <c r="B153" s="90"/>
      <c r="C153" s="134"/>
      <c r="D153" s="134"/>
      <c r="E153" s="207"/>
      <c r="F153" s="208"/>
      <c r="G153" s="133"/>
      <c r="H153" s="209">
        <v>0</v>
      </c>
      <c r="I153" s="209">
        <v>0</v>
      </c>
      <c r="J153" s="197">
        <f t="shared" si="9"/>
        <v>0</v>
      </c>
      <c r="K153" s="198"/>
      <c r="L153" s="144">
        <f t="shared" si="10"/>
        <v>0</v>
      </c>
      <c r="M153" s="83">
        <f t="shared" si="11"/>
        <v>0</v>
      </c>
      <c r="N153" s="207"/>
    </row>
    <row r="154" spans="1:14" x14ac:dyDescent="0.25">
      <c r="A154" s="90"/>
      <c r="B154" s="90"/>
      <c r="C154" s="134"/>
      <c r="D154" s="134"/>
      <c r="E154" s="207"/>
      <c r="F154" s="208"/>
      <c r="G154" s="133"/>
      <c r="H154" s="209">
        <v>0</v>
      </c>
      <c r="I154" s="209">
        <v>0</v>
      </c>
      <c r="J154" s="197">
        <f t="shared" si="9"/>
        <v>0</v>
      </c>
      <c r="K154" s="198"/>
      <c r="L154" s="144">
        <f t="shared" si="10"/>
        <v>0</v>
      </c>
      <c r="M154" s="83">
        <f t="shared" si="11"/>
        <v>0</v>
      </c>
      <c r="N154" s="207"/>
    </row>
    <row r="155" spans="1:14" x14ac:dyDescent="0.25">
      <c r="A155" s="90"/>
      <c r="B155" s="90"/>
      <c r="C155" s="134"/>
      <c r="D155" s="134"/>
      <c r="E155" s="207"/>
      <c r="F155" s="208"/>
      <c r="G155" s="133"/>
      <c r="H155" s="209">
        <v>0</v>
      </c>
      <c r="I155" s="209">
        <v>0</v>
      </c>
      <c r="J155" s="197">
        <f t="shared" si="9"/>
        <v>0</v>
      </c>
      <c r="K155" s="198"/>
      <c r="L155" s="144">
        <f t="shared" si="10"/>
        <v>0</v>
      </c>
      <c r="M155" s="83">
        <f t="shared" si="11"/>
        <v>0</v>
      </c>
      <c r="N155" s="207"/>
    </row>
    <row r="156" spans="1:14" x14ac:dyDescent="0.25">
      <c r="A156" s="90"/>
      <c r="B156" s="90"/>
      <c r="C156" s="134"/>
      <c r="D156" s="134"/>
      <c r="E156" s="207"/>
      <c r="F156" s="208"/>
      <c r="G156" s="133"/>
      <c r="H156" s="209">
        <v>0</v>
      </c>
      <c r="I156" s="209">
        <v>0</v>
      </c>
      <c r="J156" s="197">
        <f t="shared" si="9"/>
        <v>0</v>
      </c>
      <c r="K156" s="198"/>
      <c r="L156" s="144">
        <f t="shared" si="10"/>
        <v>0</v>
      </c>
      <c r="M156" s="83">
        <f t="shared" si="11"/>
        <v>0</v>
      </c>
      <c r="N156" s="207"/>
    </row>
    <row r="157" spans="1:14" x14ac:dyDescent="0.25">
      <c r="A157" s="90"/>
      <c r="B157" s="90"/>
      <c r="C157" s="134"/>
      <c r="D157" s="134"/>
      <c r="E157" s="207"/>
      <c r="F157" s="208"/>
      <c r="G157" s="133"/>
      <c r="H157" s="209">
        <v>0</v>
      </c>
      <c r="I157" s="209">
        <v>0</v>
      </c>
      <c r="J157" s="197">
        <f t="shared" si="9"/>
        <v>0</v>
      </c>
      <c r="K157" s="198"/>
      <c r="L157" s="144">
        <f t="shared" si="10"/>
        <v>0</v>
      </c>
      <c r="M157" s="83">
        <f t="shared" si="11"/>
        <v>0</v>
      </c>
      <c r="N157" s="207"/>
    </row>
    <row r="158" spans="1:14" x14ac:dyDescent="0.25">
      <c r="A158" s="90"/>
      <c r="B158" s="90"/>
      <c r="C158" s="134"/>
      <c r="D158" s="134"/>
      <c r="E158" s="207"/>
      <c r="F158" s="208"/>
      <c r="G158" s="133"/>
      <c r="H158" s="209">
        <v>0</v>
      </c>
      <c r="I158" s="209">
        <v>0</v>
      </c>
      <c r="J158" s="197">
        <f t="shared" si="9"/>
        <v>0</v>
      </c>
      <c r="K158" s="198"/>
      <c r="L158" s="144">
        <f t="shared" si="10"/>
        <v>0</v>
      </c>
      <c r="M158" s="83">
        <f t="shared" si="11"/>
        <v>0</v>
      </c>
      <c r="N158" s="207"/>
    </row>
    <row r="159" spans="1:14" x14ac:dyDescent="0.25">
      <c r="A159" s="90"/>
      <c r="B159" s="90"/>
      <c r="C159" s="134"/>
      <c r="D159" s="134"/>
      <c r="E159" s="207"/>
      <c r="F159" s="208"/>
      <c r="G159" s="133"/>
      <c r="H159" s="209">
        <v>0</v>
      </c>
      <c r="I159" s="209">
        <v>0</v>
      </c>
      <c r="J159" s="197">
        <f t="shared" si="9"/>
        <v>0</v>
      </c>
      <c r="K159" s="198"/>
      <c r="L159" s="144">
        <f t="shared" si="10"/>
        <v>0</v>
      </c>
      <c r="M159" s="83">
        <f t="shared" si="11"/>
        <v>0</v>
      </c>
      <c r="N159" s="207"/>
    </row>
    <row r="160" spans="1:14" x14ac:dyDescent="0.25">
      <c r="A160" s="90"/>
      <c r="B160" s="90"/>
      <c r="C160" s="134"/>
      <c r="D160" s="134"/>
      <c r="E160" s="207"/>
      <c r="F160" s="208"/>
      <c r="G160" s="133"/>
      <c r="H160" s="209">
        <v>0</v>
      </c>
      <c r="I160" s="209">
        <v>0</v>
      </c>
      <c r="J160" s="197">
        <f t="shared" si="9"/>
        <v>0</v>
      </c>
      <c r="K160" s="198"/>
      <c r="L160" s="144">
        <f t="shared" si="10"/>
        <v>0</v>
      </c>
      <c r="M160" s="83">
        <f t="shared" si="11"/>
        <v>0</v>
      </c>
      <c r="N160" s="207"/>
    </row>
    <row r="161" spans="1:14" x14ac:dyDescent="0.25">
      <c r="A161" s="90"/>
      <c r="B161" s="90"/>
      <c r="C161" s="134"/>
      <c r="D161" s="134"/>
      <c r="E161" s="207"/>
      <c r="F161" s="208"/>
      <c r="G161" s="133"/>
      <c r="H161" s="209">
        <v>0</v>
      </c>
      <c r="I161" s="209">
        <v>0</v>
      </c>
      <c r="J161" s="197">
        <f t="shared" si="9"/>
        <v>0</v>
      </c>
      <c r="K161" s="198"/>
      <c r="L161" s="144">
        <f t="shared" si="10"/>
        <v>0</v>
      </c>
      <c r="M161" s="83">
        <f t="shared" si="11"/>
        <v>0</v>
      </c>
      <c r="N161" s="207"/>
    </row>
    <row r="162" spans="1:14" x14ac:dyDescent="0.25">
      <c r="A162" s="90"/>
      <c r="B162" s="90"/>
      <c r="C162" s="134"/>
      <c r="D162" s="134"/>
      <c r="E162" s="207"/>
      <c r="F162" s="208"/>
      <c r="G162" s="133"/>
      <c r="H162" s="209">
        <v>0</v>
      </c>
      <c r="I162" s="209">
        <v>0</v>
      </c>
      <c r="J162" s="197">
        <f t="shared" si="9"/>
        <v>0</v>
      </c>
      <c r="K162" s="198"/>
      <c r="L162" s="144">
        <f t="shared" si="10"/>
        <v>0</v>
      </c>
      <c r="M162" s="83">
        <f t="shared" si="11"/>
        <v>0</v>
      </c>
      <c r="N162" s="207"/>
    </row>
    <row r="163" spans="1:14" x14ac:dyDescent="0.25">
      <c r="A163" s="90"/>
      <c r="B163" s="90"/>
      <c r="C163" s="134"/>
      <c r="D163" s="134"/>
      <c r="E163" s="207"/>
      <c r="F163" s="208"/>
      <c r="G163" s="133"/>
      <c r="H163" s="209">
        <v>0</v>
      </c>
      <c r="I163" s="209">
        <v>0</v>
      </c>
      <c r="J163" s="197">
        <f t="shared" si="9"/>
        <v>0</v>
      </c>
      <c r="K163" s="198"/>
      <c r="L163" s="144">
        <f t="shared" si="10"/>
        <v>0</v>
      </c>
      <c r="M163" s="83">
        <f t="shared" si="11"/>
        <v>0</v>
      </c>
      <c r="N163" s="207"/>
    </row>
    <row r="164" spans="1:14" x14ac:dyDescent="0.25">
      <c r="A164" s="90"/>
      <c r="B164" s="90"/>
      <c r="C164" s="134"/>
      <c r="D164" s="134"/>
      <c r="E164" s="207"/>
      <c r="F164" s="208"/>
      <c r="G164" s="133"/>
      <c r="H164" s="209">
        <v>0</v>
      </c>
      <c r="I164" s="209">
        <v>0</v>
      </c>
      <c r="J164" s="197">
        <f t="shared" ref="J164:J189" si="12">IF(K164&gt;0,K164,IF(I164-H164&gt;0,I164-H164,K164))</f>
        <v>0</v>
      </c>
      <c r="K164" s="198"/>
      <c r="L164" s="144">
        <f t="shared" si="10"/>
        <v>0</v>
      </c>
      <c r="M164" s="83">
        <f t="shared" ref="M164:M189" si="13">J164*L164</f>
        <v>0</v>
      </c>
      <c r="N164" s="207"/>
    </row>
    <row r="165" spans="1:14" x14ac:dyDescent="0.25">
      <c r="A165" s="90"/>
      <c r="B165" s="90"/>
      <c r="C165" s="134"/>
      <c r="D165" s="134"/>
      <c r="E165" s="207"/>
      <c r="F165" s="208"/>
      <c r="G165" s="133"/>
      <c r="H165" s="209">
        <v>0</v>
      </c>
      <c r="I165" s="209">
        <v>0</v>
      </c>
      <c r="J165" s="197">
        <f t="shared" si="12"/>
        <v>0</v>
      </c>
      <c r="K165" s="198"/>
      <c r="L165" s="144">
        <f t="shared" si="10"/>
        <v>0</v>
      </c>
      <c r="M165" s="83">
        <f t="shared" si="13"/>
        <v>0</v>
      </c>
      <c r="N165" s="207"/>
    </row>
    <row r="166" spans="1:14" x14ac:dyDescent="0.25">
      <c r="A166" s="90"/>
      <c r="B166" s="90"/>
      <c r="C166" s="134"/>
      <c r="D166" s="134"/>
      <c r="E166" s="207"/>
      <c r="F166" s="208"/>
      <c r="G166" s="133"/>
      <c r="H166" s="209">
        <v>0</v>
      </c>
      <c r="I166" s="209">
        <v>0</v>
      </c>
      <c r="J166" s="197">
        <f t="shared" si="12"/>
        <v>0</v>
      </c>
      <c r="K166" s="198"/>
      <c r="L166" s="144">
        <f t="shared" si="10"/>
        <v>0</v>
      </c>
      <c r="M166" s="83">
        <f t="shared" si="13"/>
        <v>0</v>
      </c>
      <c r="N166" s="207"/>
    </row>
    <row r="167" spans="1:14" x14ac:dyDescent="0.25">
      <c r="A167" s="90"/>
      <c r="B167" s="90"/>
      <c r="C167" s="134"/>
      <c r="D167" s="134"/>
      <c r="E167" s="207"/>
      <c r="F167" s="208"/>
      <c r="G167" s="133"/>
      <c r="H167" s="209">
        <v>0</v>
      </c>
      <c r="I167" s="209">
        <v>0</v>
      </c>
      <c r="J167" s="197">
        <f t="shared" si="12"/>
        <v>0</v>
      </c>
      <c r="K167" s="198"/>
      <c r="L167" s="144">
        <f t="shared" si="10"/>
        <v>0</v>
      </c>
      <c r="M167" s="83">
        <f t="shared" si="13"/>
        <v>0</v>
      </c>
      <c r="N167" s="207"/>
    </row>
    <row r="168" spans="1:14" x14ac:dyDescent="0.25">
      <c r="A168" s="90"/>
      <c r="B168" s="90"/>
      <c r="C168" s="134"/>
      <c r="D168" s="134"/>
      <c r="E168" s="207"/>
      <c r="F168" s="208"/>
      <c r="G168" s="133"/>
      <c r="H168" s="209">
        <v>0</v>
      </c>
      <c r="I168" s="209">
        <v>0</v>
      </c>
      <c r="J168" s="197">
        <f t="shared" si="12"/>
        <v>0</v>
      </c>
      <c r="K168" s="198"/>
      <c r="L168" s="144">
        <f t="shared" si="10"/>
        <v>0</v>
      </c>
      <c r="M168" s="83">
        <f t="shared" si="13"/>
        <v>0</v>
      </c>
      <c r="N168" s="207"/>
    </row>
    <row r="169" spans="1:14" x14ac:dyDescent="0.25">
      <c r="A169" s="90"/>
      <c r="B169" s="90"/>
      <c r="C169" s="134"/>
      <c r="D169" s="134"/>
      <c r="E169" s="207"/>
      <c r="F169" s="208"/>
      <c r="G169" s="133"/>
      <c r="H169" s="209">
        <v>0</v>
      </c>
      <c r="I169" s="209">
        <v>0</v>
      </c>
      <c r="J169" s="197">
        <f t="shared" si="12"/>
        <v>0</v>
      </c>
      <c r="K169" s="198"/>
      <c r="L169" s="144">
        <f t="shared" si="10"/>
        <v>0</v>
      </c>
      <c r="M169" s="83">
        <f t="shared" si="13"/>
        <v>0</v>
      </c>
      <c r="N169" s="207"/>
    </row>
    <row r="170" spans="1:14" x14ac:dyDescent="0.25">
      <c r="A170" s="90"/>
      <c r="B170" s="90"/>
      <c r="C170" s="134"/>
      <c r="D170" s="134"/>
      <c r="E170" s="207"/>
      <c r="F170" s="208"/>
      <c r="G170" s="133"/>
      <c r="H170" s="209">
        <v>0</v>
      </c>
      <c r="I170" s="209">
        <v>0</v>
      </c>
      <c r="J170" s="197">
        <f t="shared" si="12"/>
        <v>0</v>
      </c>
      <c r="K170" s="198"/>
      <c r="L170" s="144">
        <f t="shared" si="10"/>
        <v>0</v>
      </c>
      <c r="M170" s="83">
        <f t="shared" si="13"/>
        <v>0</v>
      </c>
      <c r="N170" s="207"/>
    </row>
    <row r="171" spans="1:14" x14ac:dyDescent="0.25">
      <c r="A171" s="90"/>
      <c r="B171" s="90"/>
      <c r="C171" s="134"/>
      <c r="D171" s="134"/>
      <c r="E171" s="207"/>
      <c r="F171" s="208"/>
      <c r="G171" s="133"/>
      <c r="H171" s="209">
        <v>0</v>
      </c>
      <c r="I171" s="209">
        <v>0</v>
      </c>
      <c r="J171" s="197">
        <f t="shared" si="12"/>
        <v>0</v>
      </c>
      <c r="K171" s="198"/>
      <c r="L171" s="144">
        <f t="shared" si="10"/>
        <v>0</v>
      </c>
      <c r="M171" s="83">
        <f t="shared" si="13"/>
        <v>0</v>
      </c>
      <c r="N171" s="207"/>
    </row>
    <row r="172" spans="1:14" x14ac:dyDescent="0.25">
      <c r="A172" s="90"/>
      <c r="B172" s="90"/>
      <c r="C172" s="134"/>
      <c r="D172" s="134"/>
      <c r="E172" s="207"/>
      <c r="F172" s="208"/>
      <c r="G172" s="133"/>
      <c r="H172" s="209">
        <v>0</v>
      </c>
      <c r="I172" s="209">
        <v>0</v>
      </c>
      <c r="J172" s="197">
        <f t="shared" si="12"/>
        <v>0</v>
      </c>
      <c r="K172" s="198"/>
      <c r="L172" s="144">
        <f t="shared" si="10"/>
        <v>0</v>
      </c>
      <c r="M172" s="83">
        <f t="shared" si="13"/>
        <v>0</v>
      </c>
      <c r="N172" s="207"/>
    </row>
    <row r="173" spans="1:14" x14ac:dyDescent="0.25">
      <c r="A173" s="90"/>
      <c r="B173" s="90"/>
      <c r="C173" s="134"/>
      <c r="D173" s="134"/>
      <c r="E173" s="207"/>
      <c r="F173" s="208"/>
      <c r="G173" s="133"/>
      <c r="H173" s="209">
        <v>0</v>
      </c>
      <c r="I173" s="209">
        <v>0</v>
      </c>
      <c r="J173" s="197">
        <f t="shared" si="12"/>
        <v>0</v>
      </c>
      <c r="K173" s="198"/>
      <c r="L173" s="144">
        <f t="shared" si="10"/>
        <v>0</v>
      </c>
      <c r="M173" s="83">
        <f t="shared" si="13"/>
        <v>0</v>
      </c>
      <c r="N173" s="207"/>
    </row>
    <row r="174" spans="1:14" x14ac:dyDescent="0.25">
      <c r="A174" s="90"/>
      <c r="B174" s="90"/>
      <c r="C174" s="134"/>
      <c r="D174" s="134"/>
      <c r="E174" s="207"/>
      <c r="F174" s="208"/>
      <c r="G174" s="133"/>
      <c r="H174" s="209">
        <v>0</v>
      </c>
      <c r="I174" s="209">
        <v>0</v>
      </c>
      <c r="J174" s="197">
        <f t="shared" si="12"/>
        <v>0</v>
      </c>
      <c r="K174" s="198"/>
      <c r="L174" s="144">
        <f t="shared" si="10"/>
        <v>0</v>
      </c>
      <c r="M174" s="83">
        <f t="shared" si="13"/>
        <v>0</v>
      </c>
      <c r="N174" s="207"/>
    </row>
    <row r="175" spans="1:14" x14ac:dyDescent="0.25">
      <c r="A175" s="90"/>
      <c r="B175" s="90"/>
      <c r="C175" s="134"/>
      <c r="D175" s="134"/>
      <c r="E175" s="207"/>
      <c r="F175" s="208"/>
      <c r="G175" s="133"/>
      <c r="H175" s="209">
        <v>0</v>
      </c>
      <c r="I175" s="209">
        <v>0</v>
      </c>
      <c r="J175" s="197">
        <f t="shared" si="12"/>
        <v>0</v>
      </c>
      <c r="K175" s="198"/>
      <c r="L175" s="144">
        <f t="shared" si="10"/>
        <v>0</v>
      </c>
      <c r="M175" s="83">
        <f t="shared" si="13"/>
        <v>0</v>
      </c>
      <c r="N175" s="207"/>
    </row>
    <row r="176" spans="1:14" x14ac:dyDescent="0.25">
      <c r="A176" s="90"/>
      <c r="B176" s="90"/>
      <c r="C176" s="134"/>
      <c r="D176" s="134"/>
      <c r="E176" s="207"/>
      <c r="F176" s="208"/>
      <c r="G176" s="133"/>
      <c r="H176" s="209">
        <v>0</v>
      </c>
      <c r="I176" s="209">
        <v>0</v>
      </c>
      <c r="J176" s="197">
        <f t="shared" si="12"/>
        <v>0</v>
      </c>
      <c r="K176" s="198"/>
      <c r="L176" s="144">
        <f t="shared" si="10"/>
        <v>0</v>
      </c>
      <c r="M176" s="83">
        <f t="shared" si="13"/>
        <v>0</v>
      </c>
      <c r="N176" s="207"/>
    </row>
    <row r="177" spans="1:14" x14ac:dyDescent="0.25">
      <c r="A177" s="90"/>
      <c r="B177" s="90"/>
      <c r="C177" s="134"/>
      <c r="D177" s="134"/>
      <c r="E177" s="207"/>
      <c r="F177" s="208"/>
      <c r="G177" s="133"/>
      <c r="H177" s="209">
        <v>0</v>
      </c>
      <c r="I177" s="209">
        <v>0</v>
      </c>
      <c r="J177" s="197">
        <f t="shared" si="12"/>
        <v>0</v>
      </c>
      <c r="K177" s="198"/>
      <c r="L177" s="144">
        <f t="shared" si="10"/>
        <v>0</v>
      </c>
      <c r="M177" s="83">
        <f t="shared" si="13"/>
        <v>0</v>
      </c>
      <c r="N177" s="207"/>
    </row>
    <row r="178" spans="1:14" x14ac:dyDescent="0.25">
      <c r="A178" s="90"/>
      <c r="B178" s="90"/>
      <c r="C178" s="134"/>
      <c r="D178" s="134"/>
      <c r="E178" s="207"/>
      <c r="F178" s="208"/>
      <c r="G178" s="133"/>
      <c r="H178" s="209">
        <v>0</v>
      </c>
      <c r="I178" s="209">
        <v>0</v>
      </c>
      <c r="J178" s="197">
        <f t="shared" si="12"/>
        <v>0</v>
      </c>
      <c r="K178" s="198"/>
      <c r="L178" s="144">
        <f t="shared" si="10"/>
        <v>0</v>
      </c>
      <c r="M178" s="83">
        <f t="shared" si="13"/>
        <v>0</v>
      </c>
      <c r="N178" s="207"/>
    </row>
    <row r="179" spans="1:14" x14ac:dyDescent="0.25">
      <c r="A179" s="90"/>
      <c r="B179" s="90"/>
      <c r="C179" s="134"/>
      <c r="D179" s="134"/>
      <c r="E179" s="207"/>
      <c r="F179" s="208"/>
      <c r="G179" s="133"/>
      <c r="H179" s="209">
        <v>0</v>
      </c>
      <c r="I179" s="209">
        <v>0</v>
      </c>
      <c r="J179" s="197">
        <f t="shared" si="12"/>
        <v>0</v>
      </c>
      <c r="K179" s="198"/>
      <c r="L179" s="144">
        <f t="shared" si="10"/>
        <v>0</v>
      </c>
      <c r="M179" s="83">
        <f t="shared" si="13"/>
        <v>0</v>
      </c>
      <c r="N179" s="207"/>
    </row>
    <row r="180" spans="1:14" x14ac:dyDescent="0.25">
      <c r="A180" s="90"/>
      <c r="B180" s="90"/>
      <c r="C180" s="134"/>
      <c r="D180" s="134"/>
      <c r="E180" s="207"/>
      <c r="F180" s="208"/>
      <c r="G180" s="133"/>
      <c r="H180" s="209">
        <v>0</v>
      </c>
      <c r="I180" s="209">
        <v>0</v>
      </c>
      <c r="J180" s="197">
        <f t="shared" si="12"/>
        <v>0</v>
      </c>
      <c r="K180" s="198"/>
      <c r="L180" s="144">
        <f t="shared" si="10"/>
        <v>0</v>
      </c>
      <c r="M180" s="83">
        <f t="shared" si="13"/>
        <v>0</v>
      </c>
      <c r="N180" s="207"/>
    </row>
    <row r="181" spans="1:14" x14ac:dyDescent="0.25">
      <c r="A181" s="90"/>
      <c r="B181" s="90"/>
      <c r="C181" s="134"/>
      <c r="D181" s="134"/>
      <c r="E181" s="207"/>
      <c r="F181" s="208"/>
      <c r="G181" s="133"/>
      <c r="H181" s="209">
        <v>0</v>
      </c>
      <c r="I181" s="209">
        <v>0</v>
      </c>
      <c r="J181" s="197">
        <f t="shared" si="12"/>
        <v>0</v>
      </c>
      <c r="K181" s="198"/>
      <c r="L181" s="144">
        <f t="shared" si="10"/>
        <v>0</v>
      </c>
      <c r="M181" s="83">
        <f t="shared" si="13"/>
        <v>0</v>
      </c>
      <c r="N181" s="207"/>
    </row>
    <row r="182" spans="1:14" x14ac:dyDescent="0.25">
      <c r="A182" s="90"/>
      <c r="B182" s="90"/>
      <c r="C182" s="134"/>
      <c r="D182" s="134"/>
      <c r="E182" s="207"/>
      <c r="F182" s="208"/>
      <c r="G182" s="133"/>
      <c r="H182" s="209">
        <v>0</v>
      </c>
      <c r="I182" s="209">
        <v>0</v>
      </c>
      <c r="J182" s="197">
        <f t="shared" si="12"/>
        <v>0</v>
      </c>
      <c r="K182" s="198"/>
      <c r="L182" s="144">
        <f t="shared" si="10"/>
        <v>0</v>
      </c>
      <c r="M182" s="83">
        <f t="shared" si="13"/>
        <v>0</v>
      </c>
      <c r="N182" s="207"/>
    </row>
    <row r="183" spans="1:14" x14ac:dyDescent="0.25">
      <c r="A183" s="90"/>
      <c r="B183" s="90"/>
      <c r="C183" s="134"/>
      <c r="D183" s="134"/>
      <c r="E183" s="207"/>
      <c r="F183" s="208"/>
      <c r="G183" s="133"/>
      <c r="H183" s="209">
        <v>0</v>
      </c>
      <c r="I183" s="209">
        <v>0</v>
      </c>
      <c r="J183" s="197">
        <f t="shared" si="12"/>
        <v>0</v>
      </c>
      <c r="K183" s="198"/>
      <c r="L183" s="144">
        <f t="shared" si="10"/>
        <v>0</v>
      </c>
      <c r="M183" s="83">
        <f t="shared" si="13"/>
        <v>0</v>
      </c>
      <c r="N183" s="207"/>
    </row>
    <row r="184" spans="1:14" x14ac:dyDescent="0.25">
      <c r="A184" s="90"/>
      <c r="B184" s="90"/>
      <c r="C184" s="134"/>
      <c r="D184" s="134"/>
      <c r="E184" s="207"/>
      <c r="F184" s="208"/>
      <c r="G184" s="133"/>
      <c r="H184" s="209">
        <v>0</v>
      </c>
      <c r="I184" s="209">
        <v>0</v>
      </c>
      <c r="J184" s="197">
        <f t="shared" si="12"/>
        <v>0</v>
      </c>
      <c r="K184" s="198"/>
      <c r="L184" s="144">
        <f t="shared" si="10"/>
        <v>0</v>
      </c>
      <c r="M184" s="83">
        <f t="shared" si="13"/>
        <v>0</v>
      </c>
      <c r="N184" s="207"/>
    </row>
    <row r="185" spans="1:14" x14ac:dyDescent="0.25">
      <c r="A185" s="90"/>
      <c r="B185" s="90"/>
      <c r="C185" s="134"/>
      <c r="D185" s="134"/>
      <c r="E185" s="207"/>
      <c r="F185" s="208"/>
      <c r="G185" s="133"/>
      <c r="H185" s="209">
        <v>0</v>
      </c>
      <c r="I185" s="209">
        <v>0</v>
      </c>
      <c r="J185" s="197">
        <f t="shared" si="12"/>
        <v>0</v>
      </c>
      <c r="K185" s="198"/>
      <c r="L185" s="144">
        <f t="shared" si="10"/>
        <v>0</v>
      </c>
      <c r="M185" s="83">
        <f t="shared" si="13"/>
        <v>0</v>
      </c>
      <c r="N185" s="207"/>
    </row>
    <row r="186" spans="1:14" x14ac:dyDescent="0.25">
      <c r="A186" s="90"/>
      <c r="B186" s="90"/>
      <c r="C186" s="134"/>
      <c r="D186" s="134"/>
      <c r="E186" s="207"/>
      <c r="F186" s="208"/>
      <c r="G186" s="133"/>
      <c r="H186" s="209">
        <v>0</v>
      </c>
      <c r="I186" s="209">
        <v>0</v>
      </c>
      <c r="J186" s="197">
        <f t="shared" si="12"/>
        <v>0</v>
      </c>
      <c r="K186" s="198"/>
      <c r="L186" s="144">
        <f t="shared" si="10"/>
        <v>0</v>
      </c>
      <c r="M186" s="83">
        <f t="shared" si="13"/>
        <v>0</v>
      </c>
      <c r="N186" s="207"/>
    </row>
    <row r="187" spans="1:14" x14ac:dyDescent="0.25">
      <c r="A187" s="90"/>
      <c r="B187" s="90"/>
      <c r="C187" s="134"/>
      <c r="D187" s="134"/>
      <c r="E187" s="207"/>
      <c r="F187" s="208"/>
      <c r="G187" s="133"/>
      <c r="H187" s="209">
        <v>0</v>
      </c>
      <c r="I187" s="209">
        <v>0</v>
      </c>
      <c r="J187" s="197">
        <f t="shared" si="12"/>
        <v>0</v>
      </c>
      <c r="K187" s="198"/>
      <c r="L187" s="144">
        <f t="shared" si="10"/>
        <v>0</v>
      </c>
      <c r="M187" s="83">
        <f t="shared" si="13"/>
        <v>0</v>
      </c>
      <c r="N187" s="207"/>
    </row>
    <row r="188" spans="1:14" x14ac:dyDescent="0.25">
      <c r="A188" s="90"/>
      <c r="B188" s="90"/>
      <c r="C188" s="134"/>
      <c r="D188" s="134"/>
      <c r="E188" s="207"/>
      <c r="F188" s="208"/>
      <c r="G188" s="133"/>
      <c r="H188" s="209">
        <v>0</v>
      </c>
      <c r="I188" s="209">
        <v>0</v>
      </c>
      <c r="J188" s="197">
        <f t="shared" si="12"/>
        <v>0</v>
      </c>
      <c r="K188" s="198"/>
      <c r="L188" s="144">
        <f t="shared" si="10"/>
        <v>0</v>
      </c>
      <c r="M188" s="83">
        <f t="shared" si="13"/>
        <v>0</v>
      </c>
      <c r="N188" s="207"/>
    </row>
    <row r="189" spans="1:14" x14ac:dyDescent="0.25">
      <c r="A189" s="90"/>
      <c r="B189" s="90"/>
      <c r="C189" s="134"/>
      <c r="D189" s="134"/>
      <c r="E189" s="207"/>
      <c r="F189" s="208"/>
      <c r="G189" s="133"/>
      <c r="H189" s="209">
        <v>0</v>
      </c>
      <c r="I189" s="209">
        <v>0</v>
      </c>
      <c r="J189" s="197">
        <f t="shared" si="12"/>
        <v>0</v>
      </c>
      <c r="K189" s="198"/>
      <c r="L189" s="144">
        <f t="shared" ref="L189:L200" si="14">IF(J189&gt;0,L188,0)</f>
        <v>0</v>
      </c>
      <c r="M189" s="83">
        <f t="shared" si="13"/>
        <v>0</v>
      </c>
      <c r="N189" s="207"/>
    </row>
    <row r="190" spans="1:14" x14ac:dyDescent="0.25">
      <c r="A190" s="90"/>
      <c r="B190" s="90"/>
      <c r="C190" s="134"/>
      <c r="D190" s="134"/>
      <c r="E190" s="207"/>
      <c r="F190" s="208"/>
      <c r="G190" s="133"/>
      <c r="H190" s="209">
        <v>0</v>
      </c>
      <c r="I190" s="209">
        <v>0</v>
      </c>
      <c r="J190" s="197">
        <f t="shared" si="6"/>
        <v>0</v>
      </c>
      <c r="K190" s="198"/>
      <c r="L190" s="144">
        <f t="shared" si="14"/>
        <v>0</v>
      </c>
      <c r="M190" s="83">
        <f t="shared" si="8"/>
        <v>0</v>
      </c>
      <c r="N190" s="207"/>
    </row>
    <row r="191" spans="1:14" x14ac:dyDescent="0.25">
      <c r="A191" s="90"/>
      <c r="B191" s="90"/>
      <c r="C191" s="134"/>
      <c r="D191" s="134"/>
      <c r="E191" s="207"/>
      <c r="F191" s="208"/>
      <c r="G191" s="133"/>
      <c r="H191" s="209">
        <v>0</v>
      </c>
      <c r="I191" s="209">
        <v>0</v>
      </c>
      <c r="J191" s="197">
        <f t="shared" si="6"/>
        <v>0</v>
      </c>
      <c r="K191" s="198"/>
      <c r="L191" s="144">
        <f t="shared" si="14"/>
        <v>0</v>
      </c>
      <c r="M191" s="83">
        <f t="shared" si="8"/>
        <v>0</v>
      </c>
      <c r="N191" s="207"/>
    </row>
    <row r="192" spans="1:14" x14ac:dyDescent="0.25">
      <c r="A192" s="90"/>
      <c r="B192" s="90"/>
      <c r="C192" s="134"/>
      <c r="D192" s="134"/>
      <c r="E192" s="207"/>
      <c r="F192" s="208"/>
      <c r="G192" s="133"/>
      <c r="H192" s="209">
        <v>0</v>
      </c>
      <c r="I192" s="209">
        <v>0</v>
      </c>
      <c r="J192" s="197">
        <f t="shared" si="6"/>
        <v>0</v>
      </c>
      <c r="K192" s="198"/>
      <c r="L192" s="144">
        <f t="shared" si="14"/>
        <v>0</v>
      </c>
      <c r="M192" s="83">
        <f t="shared" si="8"/>
        <v>0</v>
      </c>
      <c r="N192" s="207"/>
    </row>
    <row r="193" spans="1:14" x14ac:dyDescent="0.25">
      <c r="A193" s="90"/>
      <c r="B193" s="90"/>
      <c r="C193" s="134"/>
      <c r="D193" s="134"/>
      <c r="E193" s="207"/>
      <c r="F193" s="208"/>
      <c r="G193" s="133"/>
      <c r="H193" s="209">
        <v>0</v>
      </c>
      <c r="I193" s="209">
        <v>0</v>
      </c>
      <c r="J193" s="197">
        <f t="shared" si="6"/>
        <v>0</v>
      </c>
      <c r="K193" s="198"/>
      <c r="L193" s="144">
        <f t="shared" si="14"/>
        <v>0</v>
      </c>
      <c r="M193" s="83">
        <f t="shared" si="8"/>
        <v>0</v>
      </c>
      <c r="N193" s="207"/>
    </row>
    <row r="194" spans="1:14" x14ac:dyDescent="0.25">
      <c r="A194" s="90"/>
      <c r="B194" s="90"/>
      <c r="C194" s="134"/>
      <c r="D194" s="134"/>
      <c r="E194" s="207"/>
      <c r="F194" s="208"/>
      <c r="G194" s="133"/>
      <c r="H194" s="209">
        <v>0</v>
      </c>
      <c r="I194" s="209">
        <v>0</v>
      </c>
      <c r="J194" s="197">
        <f t="shared" si="6"/>
        <v>0</v>
      </c>
      <c r="K194" s="198"/>
      <c r="L194" s="144">
        <f t="shared" si="14"/>
        <v>0</v>
      </c>
      <c r="M194" s="83">
        <f t="shared" si="8"/>
        <v>0</v>
      </c>
      <c r="N194" s="207"/>
    </row>
    <row r="195" spans="1:14" x14ac:dyDescent="0.25">
      <c r="A195" s="90"/>
      <c r="B195" s="90"/>
      <c r="C195" s="134"/>
      <c r="D195" s="134"/>
      <c r="E195" s="207"/>
      <c r="F195" s="208"/>
      <c r="G195" s="133"/>
      <c r="H195" s="209">
        <v>0</v>
      </c>
      <c r="I195" s="209">
        <v>0</v>
      </c>
      <c r="J195" s="197">
        <f t="shared" si="6"/>
        <v>0</v>
      </c>
      <c r="K195" s="198"/>
      <c r="L195" s="144">
        <f t="shared" si="14"/>
        <v>0</v>
      </c>
      <c r="M195" s="83">
        <f t="shared" si="8"/>
        <v>0</v>
      </c>
      <c r="N195" s="207"/>
    </row>
    <row r="196" spans="1:14" x14ac:dyDescent="0.25">
      <c r="A196" s="90"/>
      <c r="B196" s="90"/>
      <c r="C196" s="134"/>
      <c r="D196" s="134"/>
      <c r="E196" s="207"/>
      <c r="F196" s="208"/>
      <c r="G196" s="133"/>
      <c r="H196" s="209">
        <v>0</v>
      </c>
      <c r="I196" s="209">
        <v>0</v>
      </c>
      <c r="J196" s="197">
        <f t="shared" si="6"/>
        <v>0</v>
      </c>
      <c r="K196" s="198"/>
      <c r="L196" s="144">
        <f t="shared" si="14"/>
        <v>0</v>
      </c>
      <c r="M196" s="83">
        <f t="shared" si="8"/>
        <v>0</v>
      </c>
      <c r="N196" s="207"/>
    </row>
    <row r="197" spans="1:14" x14ac:dyDescent="0.25">
      <c r="A197" s="90"/>
      <c r="B197" s="90"/>
      <c r="C197" s="134"/>
      <c r="D197" s="134"/>
      <c r="E197" s="207"/>
      <c r="F197" s="208"/>
      <c r="G197" s="133"/>
      <c r="H197" s="209">
        <v>0</v>
      </c>
      <c r="I197" s="209">
        <v>0</v>
      </c>
      <c r="J197" s="197">
        <f t="shared" si="6"/>
        <v>0</v>
      </c>
      <c r="K197" s="198"/>
      <c r="L197" s="144">
        <f t="shared" si="14"/>
        <v>0</v>
      </c>
      <c r="M197" s="83">
        <f t="shared" si="8"/>
        <v>0</v>
      </c>
      <c r="N197" s="207"/>
    </row>
    <row r="198" spans="1:14" x14ac:dyDescent="0.25">
      <c r="A198" s="90"/>
      <c r="B198" s="90"/>
      <c r="C198" s="134"/>
      <c r="D198" s="134"/>
      <c r="E198" s="207"/>
      <c r="F198" s="208"/>
      <c r="G198" s="133"/>
      <c r="H198" s="209">
        <v>0</v>
      </c>
      <c r="I198" s="209">
        <v>0</v>
      </c>
      <c r="J198" s="197">
        <f t="shared" si="6"/>
        <v>0</v>
      </c>
      <c r="K198" s="198"/>
      <c r="L198" s="144">
        <f t="shared" si="14"/>
        <v>0</v>
      </c>
      <c r="M198" s="83">
        <f t="shared" si="8"/>
        <v>0</v>
      </c>
      <c r="N198" s="207"/>
    </row>
    <row r="199" spans="1:14" x14ac:dyDescent="0.25">
      <c r="A199" s="90"/>
      <c r="B199" s="90"/>
      <c r="C199" s="134"/>
      <c r="D199" s="134"/>
      <c r="E199" s="207"/>
      <c r="F199" s="208"/>
      <c r="G199" s="133"/>
      <c r="H199" s="209">
        <v>0</v>
      </c>
      <c r="I199" s="209">
        <v>0</v>
      </c>
      <c r="J199" s="197">
        <f t="shared" si="6"/>
        <v>0</v>
      </c>
      <c r="K199" s="198"/>
      <c r="L199" s="144">
        <f t="shared" si="14"/>
        <v>0</v>
      </c>
      <c r="M199" s="83">
        <f t="shared" si="8"/>
        <v>0</v>
      </c>
      <c r="N199" s="207"/>
    </row>
    <row r="200" spans="1:14" x14ac:dyDescent="0.25">
      <c r="A200" s="90"/>
      <c r="B200" s="90"/>
      <c r="C200" s="134"/>
      <c r="D200" s="134"/>
      <c r="E200" s="207"/>
      <c r="F200" s="208"/>
      <c r="G200" s="133"/>
      <c r="H200" s="209">
        <v>0</v>
      </c>
      <c r="I200" s="209">
        <v>0</v>
      </c>
      <c r="J200" s="197">
        <f t="shared" si="6"/>
        <v>0</v>
      </c>
      <c r="K200" s="198"/>
      <c r="L200" s="144">
        <f t="shared" si="14"/>
        <v>0</v>
      </c>
      <c r="M200" s="83">
        <f t="shared" si="8"/>
        <v>0</v>
      </c>
      <c r="N200" s="207"/>
    </row>
    <row r="201" spans="1:14" x14ac:dyDescent="0.25">
      <c r="A201" s="131"/>
      <c r="B201" s="131"/>
      <c r="C201" s="132"/>
      <c r="D201" s="132"/>
      <c r="E201" s="207"/>
      <c r="F201" s="208"/>
      <c r="G201" s="133"/>
      <c r="H201" s="209">
        <v>0</v>
      </c>
      <c r="I201" s="209">
        <v>0</v>
      </c>
      <c r="J201" s="197">
        <f t="shared" si="6"/>
        <v>0</v>
      </c>
      <c r="K201" s="198"/>
      <c r="L201" s="144">
        <f t="shared" ref="L201:L205" si="15">IF(J201&gt;0,L200,0)</f>
        <v>0</v>
      </c>
      <c r="M201" s="83">
        <f t="shared" si="8"/>
        <v>0</v>
      </c>
      <c r="N201" s="207"/>
    </row>
    <row r="202" spans="1:14" x14ac:dyDescent="0.25">
      <c r="A202" s="90"/>
      <c r="B202" s="90"/>
      <c r="C202" s="134"/>
      <c r="D202" s="134"/>
      <c r="E202" s="207"/>
      <c r="F202" s="208"/>
      <c r="G202" s="133"/>
      <c r="H202" s="209">
        <v>0</v>
      </c>
      <c r="I202" s="209">
        <v>0</v>
      </c>
      <c r="J202" s="197">
        <f t="shared" si="6"/>
        <v>0</v>
      </c>
      <c r="K202" s="198"/>
      <c r="L202" s="144">
        <f t="shared" si="15"/>
        <v>0</v>
      </c>
      <c r="M202" s="83">
        <f t="shared" si="8"/>
        <v>0</v>
      </c>
      <c r="N202" s="207"/>
    </row>
    <row r="203" spans="1:14" x14ac:dyDescent="0.25">
      <c r="A203" s="90"/>
      <c r="B203" s="90"/>
      <c r="C203" s="134"/>
      <c r="D203" s="134"/>
      <c r="E203" s="207"/>
      <c r="F203" s="208"/>
      <c r="G203" s="133"/>
      <c r="H203" s="209">
        <v>0</v>
      </c>
      <c r="I203" s="209">
        <v>0</v>
      </c>
      <c r="J203" s="197">
        <f t="shared" si="6"/>
        <v>0</v>
      </c>
      <c r="K203" s="198"/>
      <c r="L203" s="144">
        <f t="shared" si="15"/>
        <v>0</v>
      </c>
      <c r="M203" s="83">
        <f t="shared" si="8"/>
        <v>0</v>
      </c>
      <c r="N203" s="207"/>
    </row>
    <row r="204" spans="1:14" x14ac:dyDescent="0.25">
      <c r="A204" s="131"/>
      <c r="B204" s="131"/>
      <c r="C204" s="132"/>
      <c r="D204" s="132"/>
      <c r="E204" s="207"/>
      <c r="F204" s="208"/>
      <c r="G204" s="133"/>
      <c r="H204" s="209">
        <v>0</v>
      </c>
      <c r="I204" s="209">
        <v>0</v>
      </c>
      <c r="J204" s="197">
        <f t="shared" si="6"/>
        <v>0</v>
      </c>
      <c r="K204" s="198"/>
      <c r="L204" s="144">
        <f t="shared" si="15"/>
        <v>0</v>
      </c>
      <c r="M204" s="83">
        <f t="shared" si="8"/>
        <v>0</v>
      </c>
      <c r="N204" s="207"/>
    </row>
    <row r="205" spans="1:14" x14ac:dyDescent="0.25">
      <c r="A205" s="90"/>
      <c r="B205" s="90"/>
      <c r="C205" s="134"/>
      <c r="D205" s="134"/>
      <c r="E205" s="207"/>
      <c r="F205" s="208"/>
      <c r="G205" s="133"/>
      <c r="H205" s="209">
        <v>0</v>
      </c>
      <c r="I205" s="209">
        <v>0</v>
      </c>
      <c r="J205" s="197">
        <f t="shared" si="6"/>
        <v>0</v>
      </c>
      <c r="K205" s="198"/>
      <c r="L205" s="144">
        <f t="shared" si="15"/>
        <v>0</v>
      </c>
      <c r="M205" s="83">
        <f t="shared" si="8"/>
        <v>0</v>
      </c>
      <c r="N205" s="207"/>
    </row>
    <row r="206" spans="1:14" x14ac:dyDescent="0.25">
      <c r="A206" s="284" t="s">
        <v>324</v>
      </c>
      <c r="B206" s="284"/>
      <c r="C206" s="284"/>
      <c r="D206" s="284"/>
      <c r="E206" s="284"/>
      <c r="F206" s="284"/>
      <c r="J206" s="135">
        <f>SUM(J6:J205)</f>
        <v>152</v>
      </c>
      <c r="K206" s="135">
        <f>SUM(K6:K205)</f>
        <v>152</v>
      </c>
      <c r="L206" s="84">
        <f>IF(J206&gt;0,M206/J206,0)</f>
        <v>0.53</v>
      </c>
      <c r="M206" s="82">
        <f>SUM(M6:M205)</f>
        <v>80.56</v>
      </c>
      <c r="N206" s="157">
        <f>COUNTA(N6:N205)</f>
        <v>1</v>
      </c>
    </row>
    <row r="207" spans="1:14" ht="35.25" customHeight="1" x14ac:dyDescent="0.25">
      <c r="A207" s="285"/>
      <c r="B207" s="285"/>
      <c r="C207" s="285"/>
      <c r="D207" s="285"/>
      <c r="E207" s="285"/>
      <c r="F207" s="285"/>
      <c r="L207" s="136" t="s">
        <v>178</v>
      </c>
    </row>
    <row r="208" spans="1:14" x14ac:dyDescent="0.25">
      <c r="G208" t="s">
        <v>191</v>
      </c>
      <c r="K208" s="65">
        <f>J206</f>
        <v>152</v>
      </c>
      <c r="L208" s="89">
        <f>IF(AND($D$4&gt;0,$K$208&gt;0),$K$208/$K$209,0)</f>
        <v>0</v>
      </c>
      <c r="M208" t="str">
        <f>IF(L208&gt;=50%,"Kalustoon. Saat vähentää todelliset kulut. Älä laita ajopäiväkirjakuluna.","")</f>
        <v/>
      </c>
    </row>
    <row r="209" spans="7:12" ht="90" customHeight="1" x14ac:dyDescent="0.25">
      <c r="G209" s="193" t="s">
        <v>192</v>
      </c>
      <c r="K209" s="286" t="str">
        <f>IF(D4&gt;0,D4,"Syötä mittarilukemat ajopäiväkirjan yläosan ruutuihin!")</f>
        <v>Syötä mittarilukemat ajopäiväkirjan yläosan ruutuihin!</v>
      </c>
      <c r="L209" s="286"/>
    </row>
  </sheetData>
  <sheetProtection sheet="1" scenarios="1" formatCells="0" formatColumns="0" formatRows="0"/>
  <mergeCells count="8">
    <mergeCell ref="K1:K3"/>
    <mergeCell ref="H3:I3"/>
    <mergeCell ref="A206:F207"/>
    <mergeCell ref="K209:L209"/>
    <mergeCell ref="G4:G5"/>
    <mergeCell ref="H4:H5"/>
    <mergeCell ref="I4:I5"/>
    <mergeCell ref="J4:K4"/>
  </mergeCells>
  <pageMargins left="0.25" right="0.25" top="0.75" bottom="0.75" header="0.3" footer="0.3"/>
  <pageSetup paperSize="9" scale="59" fitToHeight="0" orientation="landscape" horizontalDpi="4294967293" verticalDpi="4294967293" r:id="rId1"/>
  <rowBreaks count="1" manualBreakCount="1">
    <brk id="189" max="1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67"/>
  <sheetViews>
    <sheetView zoomScale="80" zoomScaleNormal="80" workbookViewId="0">
      <pane ySplit="2" topLeftCell="A3" activePane="bottomLeft" state="frozen"/>
      <selection pane="bottomLeft" activeCell="F5" sqref="F5"/>
    </sheetView>
  </sheetViews>
  <sheetFormatPr defaultRowHeight="15" x14ac:dyDescent="0.25"/>
  <cols>
    <col min="1" max="1" width="49.5703125" customWidth="1"/>
    <col min="2" max="2" width="6.140625" customWidth="1"/>
    <col min="3" max="3" width="31" customWidth="1"/>
    <col min="4" max="4" width="13.7109375" customWidth="1"/>
    <col min="5" max="5" width="28.5703125" customWidth="1"/>
    <col min="6" max="6" width="25.28515625" customWidth="1"/>
    <col min="7" max="7" width="9.85546875" customWidth="1"/>
    <col min="8" max="8" width="3.5703125" customWidth="1"/>
    <col min="9" max="9" width="20.28515625" customWidth="1"/>
    <col min="10" max="10" width="3.7109375" customWidth="1"/>
    <col min="11" max="11" width="15.7109375" customWidth="1"/>
    <col min="12" max="12" width="7" customWidth="1"/>
    <col min="13" max="13" width="11.5703125" customWidth="1"/>
    <col min="14" max="14" width="21.42578125" customWidth="1"/>
    <col min="15" max="15" width="11.85546875" customWidth="1"/>
    <col min="16" max="16" width="11.5703125" customWidth="1"/>
  </cols>
  <sheetData>
    <row r="1" spans="1:16" ht="21" x14ac:dyDescent="0.35">
      <c r="A1" s="186" t="s">
        <v>327</v>
      </c>
      <c r="B1" s="73"/>
      <c r="C1" s="73"/>
      <c r="D1" s="116"/>
      <c r="E1" s="186" t="s">
        <v>268</v>
      </c>
      <c r="F1" s="73"/>
      <c r="G1" s="73"/>
      <c r="H1" s="292" t="s">
        <v>258</v>
      </c>
      <c r="I1" s="296"/>
      <c r="J1" s="296"/>
      <c r="K1" s="296"/>
      <c r="L1" s="116"/>
      <c r="M1" s="297" t="s">
        <v>264</v>
      </c>
      <c r="N1" s="296"/>
      <c r="O1" s="296"/>
      <c r="P1" s="293"/>
    </row>
    <row r="2" spans="1:16" ht="29.25" customHeight="1" thickBot="1" x14ac:dyDescent="0.3">
      <c r="A2" s="162" t="s">
        <v>38</v>
      </c>
      <c r="B2" s="163" t="s">
        <v>35</v>
      </c>
      <c r="C2" s="31" t="s">
        <v>36</v>
      </c>
      <c r="D2" s="117"/>
      <c r="E2" s="192" t="s">
        <v>40</v>
      </c>
      <c r="H2" s="294" t="s">
        <v>267</v>
      </c>
      <c r="I2" s="295"/>
      <c r="J2" s="295"/>
      <c r="K2" s="295"/>
      <c r="L2" s="188">
        <v>1</v>
      </c>
      <c r="M2" s="187">
        <f>Ohjeet!A63</f>
        <v>1</v>
      </c>
      <c r="N2" s="112" t="str">
        <f>Ohjeet!B63</f>
        <v>Koko Tilikausi</v>
      </c>
      <c r="O2" s="154">
        <f>Ohjeet!E63</f>
        <v>46023</v>
      </c>
      <c r="P2" s="177">
        <f>Ohjeet!F63</f>
        <v>46387</v>
      </c>
    </row>
    <row r="3" spans="1:16" x14ac:dyDescent="0.25">
      <c r="A3" s="162" t="str">
        <f>"Myynti "</f>
        <v xml:space="preserve">Myynti </v>
      </c>
      <c r="B3" s="24"/>
      <c r="D3" s="117"/>
      <c r="E3" s="164"/>
      <c r="F3" s="178" t="s">
        <v>97</v>
      </c>
      <c r="I3" s="31" t="s">
        <v>265</v>
      </c>
      <c r="J3" s="1"/>
      <c r="K3" s="31" t="s">
        <v>266</v>
      </c>
      <c r="M3" s="112">
        <f>Ohjeet!A64</f>
        <v>2</v>
      </c>
      <c r="N3" s="158" t="str">
        <f>Ohjeet!B64</f>
        <v>Neljännesvuosi 1/4</v>
      </c>
      <c r="O3" s="154" t="str">
        <f>Ohjeet!E64</f>
        <v>1.1.2026</v>
      </c>
      <c r="P3" s="177" t="str">
        <f>Ohjeet!F64</f>
        <v>31.3.2026</v>
      </c>
    </row>
    <row r="4" spans="1:16" x14ac:dyDescent="0.25">
      <c r="A4" s="164" t="s">
        <v>126</v>
      </c>
      <c r="B4" s="151" t="str">
        <f>Tulot!P4</f>
        <v>T1</v>
      </c>
      <c r="C4" s="24">
        <f>SUM(Tulot!P405:T405)</f>
        <v>0</v>
      </c>
      <c r="D4" s="117"/>
      <c r="E4" s="162" t="str">
        <f>TEXT(Tulot!G4,"0,0 %")&amp;" vero"</f>
        <v>25,5 % vero</v>
      </c>
      <c r="F4" s="24">
        <f>SUMIFS(Tulot!$G$5:$G$404,Tulot!$C$5:$C$404,$I$5,Tulot!$C$5:$C$404,$K$5)</f>
        <v>0</v>
      </c>
      <c r="G4" s="189" t="s">
        <v>95</v>
      </c>
      <c r="H4" s="91" t="s">
        <v>103</v>
      </c>
      <c r="I4" s="155">
        <f>IF(L2&lt;18,VLOOKUP($L$2,Ohjeet!$A$62:$E$80,5,FALSE),IF(L2="","Valitse oletus alv-jakso",IF(L2="18","Ei alv-velvollinen",IF(L2=0,"Ei alv-velvollinen",""))))</f>
        <v>46023</v>
      </c>
      <c r="J4" s="179" t="s">
        <v>102</v>
      </c>
      <c r="K4" s="155">
        <f>IF(L2&lt;18,VLOOKUP($L$2,Ohjeet!A62:F80,6,FALSE),IF(L2="","Valitse alv-jakso!","Ei alv-velvollinen"))</f>
        <v>46387</v>
      </c>
      <c r="M4" s="112">
        <f>Ohjeet!A65</f>
        <v>3</v>
      </c>
      <c r="N4" s="158" t="str">
        <f>Ohjeet!B65</f>
        <v>Neljännesvuosi 2/4</v>
      </c>
      <c r="O4" s="154" t="str">
        <f>Ohjeet!E65</f>
        <v>1.4.2026</v>
      </c>
      <c r="P4" s="177" t="str">
        <f>Ohjeet!F65</f>
        <v>30.6.2026</v>
      </c>
    </row>
    <row r="5" spans="1:16" x14ac:dyDescent="0.25">
      <c r="A5" s="164" t="s">
        <v>155</v>
      </c>
      <c r="B5" s="151" t="str">
        <f>Tulot!X4</f>
        <v>T3</v>
      </c>
      <c r="C5" s="24">
        <f>Tulot!X405</f>
        <v>0</v>
      </c>
      <c r="D5" s="117"/>
      <c r="E5" s="162" t="str">
        <f>TEXT(Tulot!H4,"0,0 %")&amp;" vero"</f>
        <v>13,5 % vero</v>
      </c>
      <c r="F5" s="24">
        <f>SUMIFS(Tulot!$H$5:$H$404,Tulot!$C$5:$C$404,$I$5,Tulot!$C$5:$C$404,$K$5)</f>
        <v>0</v>
      </c>
      <c r="I5" s="190" t="str">
        <f>IF($L$2&lt;&gt;1,CONCATENATE(H4,TEXT(I4,"P.K.VVVV")),CONCATENATE(H4,TEXT(Tulot!G1,"P.K.VVVV")))</f>
        <v>&gt;=1.1.2026</v>
      </c>
      <c r="J5" s="180"/>
      <c r="K5" s="190" t="str">
        <f>IF($L$2&lt;&gt;1,CONCATENATE(J4,TEXT(K4,"P.K.VVVV")),CONCATENATE(J4,TEXT(Tulot!I1,"P.K.VVVV")))</f>
        <v>&lt;=31.12.2026</v>
      </c>
      <c r="M5" s="112">
        <f>Ohjeet!A66</f>
        <v>4</v>
      </c>
      <c r="N5" s="158" t="str">
        <f>Ohjeet!B66</f>
        <v>Neljännesvuosi 3/4</v>
      </c>
      <c r="O5" s="154" t="str">
        <f>Ohjeet!E66</f>
        <v>1.7.2026</v>
      </c>
      <c r="P5" s="177" t="str">
        <f>Ohjeet!F66</f>
        <v>30.9.2026</v>
      </c>
    </row>
    <row r="6" spans="1:16" x14ac:dyDescent="0.25">
      <c r="A6" s="164" t="s">
        <v>136</v>
      </c>
      <c r="B6" s="151" t="str">
        <f>Tulot!W4</f>
        <v>T2</v>
      </c>
      <c r="C6" s="24">
        <f>Tulot!W405</f>
        <v>0</v>
      </c>
      <c r="D6" s="117"/>
      <c r="E6" s="162" t="str">
        <f>TEXT(Tulot!I4,"0,0 %")&amp;" vero"</f>
        <v>10,0 % vero</v>
      </c>
      <c r="F6" s="24">
        <f>SUMIFS(Tulot!$I$5:$I$404,Tulot!$C$5:$C$404,$I$5,Tulot!$C$5:$C$404,$K$5)</f>
        <v>0</v>
      </c>
      <c r="M6" s="112">
        <f>Ohjeet!A67</f>
        <v>5</v>
      </c>
      <c r="N6" s="158" t="str">
        <f>Ohjeet!B67</f>
        <v>Neljännesvuosi 4/4</v>
      </c>
      <c r="O6" s="154" t="str">
        <f>Ohjeet!E67</f>
        <v>1.10.2026</v>
      </c>
      <c r="P6" s="177" t="str">
        <f>Ohjeet!F67</f>
        <v>31.12.2026</v>
      </c>
    </row>
    <row r="7" spans="1:16" x14ac:dyDescent="0.25">
      <c r="A7" s="165" t="s">
        <v>227</v>
      </c>
      <c r="B7" s="152" t="str">
        <f>Tulot!U4</f>
        <v>Tx1</v>
      </c>
      <c r="C7" s="24">
        <f>SUM(Tulot!U405:V405)</f>
        <v>0</v>
      </c>
      <c r="D7" s="117"/>
      <c r="E7" s="162" t="str">
        <f>TEXT(Tulot!J4,"0,0 %")&amp;" vero"</f>
        <v>24,0 % vero</v>
      </c>
      <c r="F7" s="24">
        <f>SUMIFS(Tulot!$J$5:$J$404,Tulot!$C$5:$C$404,$I$5,Tulot!$C$5:$C$404,$K$5)</f>
        <v>0</v>
      </c>
      <c r="M7" s="112">
        <f>Ohjeet!A68</f>
        <v>6</v>
      </c>
      <c r="N7" s="159" t="str">
        <f>Ohjeet!B68</f>
        <v>Kuukausittain 1</v>
      </c>
      <c r="O7" s="154" t="str">
        <f>Ohjeet!E68</f>
        <v>1.1.2026</v>
      </c>
      <c r="P7" s="177" t="str">
        <f>Ohjeet!F68</f>
        <v>31.1.2026</v>
      </c>
    </row>
    <row r="8" spans="1:16" x14ac:dyDescent="0.25">
      <c r="A8" s="166" t="s">
        <v>228</v>
      </c>
      <c r="B8" s="44"/>
      <c r="C8" s="127">
        <v>0</v>
      </c>
      <c r="D8" s="117"/>
      <c r="E8" s="162" t="str">
        <f>TEXT(Tulot!K4,"0,0 %")&amp;" vero"</f>
        <v>14,0 % vero</v>
      </c>
      <c r="F8" s="24">
        <f>SUMIFS(Tulot!$K$5:$K$404,Tulot!$C$5:$C$404,$I$5,Tulot!$C$5:$C$404,$K$5)</f>
        <v>0</v>
      </c>
      <c r="M8" s="112">
        <f>Ohjeet!A69</f>
        <v>7</v>
      </c>
      <c r="N8" s="159" t="str">
        <f>Ohjeet!B69</f>
        <v>Kuukausittain 2</v>
      </c>
      <c r="O8" s="154" t="str">
        <f>Ohjeet!E69</f>
        <v>1.2.2026</v>
      </c>
      <c r="P8" s="177" t="str">
        <f>Ohjeet!F69</f>
        <v>28.2.2026</v>
      </c>
    </row>
    <row r="9" spans="1:16" x14ac:dyDescent="0.25">
      <c r="A9" s="167" t="s">
        <v>39</v>
      </c>
      <c r="B9" s="128"/>
      <c r="C9" s="33">
        <f>SUM(C4:C8)</f>
        <v>0</v>
      </c>
      <c r="D9" s="117"/>
      <c r="E9" s="162" t="str">
        <f>TEXT(Tulot!L4,"0,0 %")&amp;" vero"</f>
        <v>x3 vero</v>
      </c>
      <c r="F9" s="24">
        <f>SUMIFS(Tulot!$L$5:$L$404,Tulot!$C$5:$C$404,$I$5,Tulot!$C$5:$C$404,$K$5)</f>
        <v>0</v>
      </c>
      <c r="M9" s="112">
        <f>Ohjeet!A70</f>
        <v>8</v>
      </c>
      <c r="N9" s="159" t="str">
        <f>Ohjeet!B70</f>
        <v>Kuukausittain 3</v>
      </c>
      <c r="O9" s="154" t="str">
        <f>Ohjeet!E70</f>
        <v>1.3.2026</v>
      </c>
      <c r="P9" s="177" t="str">
        <f>Ohjeet!F70</f>
        <v>31.3.2026</v>
      </c>
    </row>
    <row r="10" spans="1:16" x14ac:dyDescent="0.25">
      <c r="A10" s="162"/>
      <c r="B10" s="128"/>
      <c r="D10" s="117"/>
      <c r="E10" s="162" t="s">
        <v>43</v>
      </c>
      <c r="F10" s="33">
        <f>SUM(F4:F9)</f>
        <v>0</v>
      </c>
      <c r="M10" s="112">
        <f>Ohjeet!A71</f>
        <v>9</v>
      </c>
      <c r="N10" s="159" t="str">
        <f>Ohjeet!B71</f>
        <v>Kuukausittain 4</v>
      </c>
      <c r="O10" s="154" t="str">
        <f>Ohjeet!E71</f>
        <v>1.4.2026</v>
      </c>
      <c r="P10" s="177" t="str">
        <f>Ohjeet!F71</f>
        <v>30.4.2026</v>
      </c>
    </row>
    <row r="11" spans="1:16" x14ac:dyDescent="0.25">
      <c r="A11" s="162" t="s">
        <v>37</v>
      </c>
      <c r="B11" s="128"/>
      <c r="D11" s="117"/>
      <c r="E11" s="162" t="s">
        <v>41</v>
      </c>
      <c r="F11" s="24">
        <f>SUMIFS(Menot!AD5:AD404,Menot!C5:C404,I5,Menot!C5:C404,K5)</f>
        <v>0</v>
      </c>
      <c r="M11" s="112">
        <f>Ohjeet!A72</f>
        <v>10</v>
      </c>
      <c r="N11" s="159" t="str">
        <f>Ohjeet!B72</f>
        <v>Kuukausittain 5</v>
      </c>
      <c r="O11" s="154" t="str">
        <f>Ohjeet!E72</f>
        <v>1.5.2026</v>
      </c>
      <c r="P11" s="177" t="str">
        <f>Ohjeet!F72</f>
        <v>31.5.2026</v>
      </c>
    </row>
    <row r="12" spans="1:16" ht="26.25" x14ac:dyDescent="0.25">
      <c r="A12" s="164" t="s">
        <v>127</v>
      </c>
      <c r="B12" s="151" t="str">
        <f>Menot!P4</f>
        <v>M1</v>
      </c>
      <c r="C12" s="24">
        <f>Menot!P405</f>
        <v>0</v>
      </c>
      <c r="D12" s="117"/>
      <c r="E12" s="191" t="s">
        <v>42</v>
      </c>
      <c r="F12" s="82">
        <f>F10-F11</f>
        <v>0</v>
      </c>
      <c r="M12" s="112">
        <f>Ohjeet!A73</f>
        <v>11</v>
      </c>
      <c r="N12" s="159" t="str">
        <f>Ohjeet!B73</f>
        <v>Kuukausittain 6</v>
      </c>
      <c r="O12" s="154" t="str">
        <f>Ohjeet!E73</f>
        <v>1.6.2026</v>
      </c>
      <c r="P12" s="177" t="str">
        <f>Ohjeet!F73</f>
        <v>30.6.2026</v>
      </c>
    </row>
    <row r="13" spans="1:16" x14ac:dyDescent="0.25">
      <c r="A13" s="164" t="s">
        <v>27</v>
      </c>
      <c r="B13" s="151" t="str">
        <f>Menot!Q4</f>
        <v>M2</v>
      </c>
      <c r="C13" s="24">
        <f>Menot!Q405</f>
        <v>0</v>
      </c>
      <c r="D13" s="117"/>
      <c r="E13" s="164"/>
      <c r="M13" s="112">
        <f>Ohjeet!A74</f>
        <v>12</v>
      </c>
      <c r="N13" s="159" t="str">
        <f>Ohjeet!B74</f>
        <v>Kuukausittain 7</v>
      </c>
      <c r="O13" s="154" t="str">
        <f>Ohjeet!E74</f>
        <v>1.7.2026</v>
      </c>
      <c r="P13" s="177" t="str">
        <f>Ohjeet!F74</f>
        <v>31.7.2026</v>
      </c>
    </row>
    <row r="14" spans="1:16" x14ac:dyDescent="0.25">
      <c r="A14" s="164" t="s">
        <v>128</v>
      </c>
      <c r="B14" s="151" t="str">
        <f>Menot!R4</f>
        <v>M3</v>
      </c>
      <c r="C14" s="24">
        <f>Menot!R405</f>
        <v>0</v>
      </c>
      <c r="D14" s="117"/>
      <c r="E14" s="164"/>
      <c r="M14" s="112">
        <f>Ohjeet!A75</f>
        <v>13</v>
      </c>
      <c r="N14" s="159" t="str">
        <f>Ohjeet!B75</f>
        <v>Kuukausittain 8</v>
      </c>
      <c r="O14" s="154" t="str">
        <f>Ohjeet!E75</f>
        <v>1.8.2026</v>
      </c>
      <c r="P14" s="177" t="str">
        <f>Ohjeet!F75</f>
        <v>31.8.2026</v>
      </c>
    </row>
    <row r="15" spans="1:16" x14ac:dyDescent="0.25">
      <c r="A15" s="164" t="s">
        <v>162</v>
      </c>
      <c r="B15" s="151" t="str">
        <f>Menot!S4</f>
        <v>M4</v>
      </c>
      <c r="C15" s="24">
        <f>Menot!S405</f>
        <v>0</v>
      </c>
      <c r="D15" s="117"/>
      <c r="E15" s="164"/>
      <c r="M15" s="112">
        <f>Ohjeet!A76</f>
        <v>14</v>
      </c>
      <c r="N15" s="159" t="str">
        <f>Ohjeet!B76</f>
        <v>Kuukausittain 9</v>
      </c>
      <c r="O15" s="154" t="str">
        <f>Ohjeet!E76</f>
        <v>1.9.2026</v>
      </c>
      <c r="P15" s="177" t="str">
        <f>Ohjeet!F76</f>
        <v>30.9.2026</v>
      </c>
    </row>
    <row r="16" spans="1:16" x14ac:dyDescent="0.25">
      <c r="A16" s="164" t="s">
        <v>164</v>
      </c>
      <c r="B16" s="151" t="str">
        <f>'Poistot, lainat, muut'!B1</f>
        <v>M10</v>
      </c>
      <c r="C16" s="109"/>
      <c r="D16" s="168">
        <f>'Poistot, lainat, muut'!H28</f>
        <v>0</v>
      </c>
      <c r="E16" s="164"/>
      <c r="M16" s="112">
        <f>Ohjeet!A77</f>
        <v>15</v>
      </c>
      <c r="N16" s="159" t="str">
        <f>Ohjeet!B77</f>
        <v>Kuukausittain 10</v>
      </c>
      <c r="O16" s="154" t="str">
        <f>Ohjeet!E77</f>
        <v>1.10.2026</v>
      </c>
      <c r="P16" s="177" t="str">
        <f>Ohjeet!F77</f>
        <v>31.10.2026</v>
      </c>
    </row>
    <row r="17" spans="1:16" x14ac:dyDescent="0.25">
      <c r="A17" s="169" t="s">
        <v>143</v>
      </c>
      <c r="B17" s="151" t="str">
        <f>B16</f>
        <v>M10</v>
      </c>
      <c r="C17" s="24">
        <f>'Poistot, lainat, muut'!H28*D17</f>
        <v>0</v>
      </c>
      <c r="D17" s="170">
        <v>1</v>
      </c>
      <c r="E17" s="164"/>
      <c r="M17" s="112">
        <f>Ohjeet!A78</f>
        <v>16</v>
      </c>
      <c r="N17" s="159" t="str">
        <f>Ohjeet!B78</f>
        <v>Kuukausittain 11</v>
      </c>
      <c r="O17" s="154" t="str">
        <f>Ohjeet!E78</f>
        <v>1.11.2026</v>
      </c>
      <c r="P17" s="177" t="str">
        <f>Ohjeet!F78</f>
        <v>30.11.2026</v>
      </c>
    </row>
    <row r="18" spans="1:16" x14ac:dyDescent="0.25">
      <c r="A18" s="164" t="s">
        <v>130</v>
      </c>
      <c r="B18" s="151" t="str">
        <f>Menot!T4</f>
        <v>M5</v>
      </c>
      <c r="C18" s="109"/>
      <c r="D18" s="171">
        <f>Menot!T405</f>
        <v>0</v>
      </c>
      <c r="E18" s="164"/>
      <c r="M18" s="112">
        <f>Ohjeet!A79</f>
        <v>17</v>
      </c>
      <c r="N18" s="159" t="str">
        <f>Ohjeet!B79</f>
        <v>Kuukausittain 12</v>
      </c>
      <c r="O18" s="154" t="str">
        <f>Ohjeet!E79</f>
        <v>1.12.2026</v>
      </c>
      <c r="P18" s="177" t="str">
        <f>Ohjeet!F79</f>
        <v>31.12.2026</v>
      </c>
    </row>
    <row r="19" spans="1:16" ht="15.75" thickBot="1" x14ac:dyDescent="0.3">
      <c r="A19" s="169" t="s">
        <v>143</v>
      </c>
      <c r="B19" s="151" t="str">
        <f>B18</f>
        <v>M5</v>
      </c>
      <c r="C19" s="24">
        <f>D18*D19</f>
        <v>0</v>
      </c>
      <c r="D19" s="170">
        <v>0.5</v>
      </c>
      <c r="E19" s="181"/>
      <c r="F19" s="77"/>
      <c r="G19" s="77"/>
      <c r="H19" s="77"/>
      <c r="I19" s="77"/>
      <c r="J19" s="77"/>
      <c r="K19" s="77"/>
      <c r="L19" s="77"/>
      <c r="M19" s="182">
        <f>Ohjeet!A80</f>
        <v>18</v>
      </c>
      <c r="N19" s="183" t="str">
        <f>Ohjeet!B80</f>
        <v>EI ALV-velvollinen</v>
      </c>
      <c r="O19" s="184" t="s">
        <v>34</v>
      </c>
      <c r="P19" s="185" t="s">
        <v>34</v>
      </c>
    </row>
    <row r="20" spans="1:16" x14ac:dyDescent="0.25">
      <c r="A20" s="164" t="s">
        <v>131</v>
      </c>
      <c r="B20" s="151" t="str">
        <f>Menot!U4</f>
        <v>M6</v>
      </c>
      <c r="C20" s="24">
        <f>Menot!U405</f>
        <v>0</v>
      </c>
      <c r="D20" s="117"/>
    </row>
    <row r="21" spans="1:16" x14ac:dyDescent="0.25">
      <c r="A21" s="172" t="s">
        <v>163</v>
      </c>
      <c r="B21" s="151" t="str">
        <f>Menot!V4</f>
        <v>M7</v>
      </c>
      <c r="C21" s="24">
        <f>Menot!V405</f>
        <v>0</v>
      </c>
      <c r="D21" s="117"/>
    </row>
    <row r="22" spans="1:16" x14ac:dyDescent="0.25">
      <c r="A22" s="164" t="s">
        <v>9</v>
      </c>
      <c r="B22" s="151" t="str">
        <f>Menot!W4</f>
        <v>M8</v>
      </c>
      <c r="C22" s="109"/>
      <c r="D22" s="171">
        <f>Menot!W405</f>
        <v>0</v>
      </c>
    </row>
    <row r="23" spans="1:16" x14ac:dyDescent="0.25">
      <c r="A23" s="169" t="s">
        <v>143</v>
      </c>
      <c r="B23" s="151" t="str">
        <f>B22</f>
        <v>M8</v>
      </c>
      <c r="C23" s="24">
        <f>D22*D23</f>
        <v>0</v>
      </c>
      <c r="D23" s="170">
        <v>1</v>
      </c>
    </row>
    <row r="24" spans="1:16" x14ac:dyDescent="0.25">
      <c r="A24" s="164" t="s">
        <v>144</v>
      </c>
      <c r="B24" s="151" t="str">
        <f>Menot!X4</f>
        <v>M9</v>
      </c>
      <c r="C24" s="24">
        <f>Menot!X405</f>
        <v>0</v>
      </c>
      <c r="D24" s="117"/>
    </row>
    <row r="25" spans="1:16" x14ac:dyDescent="0.25">
      <c r="A25" s="173" t="s">
        <v>222</v>
      </c>
      <c r="B25" s="151" t="str">
        <f>'Poistot, lainat, muut'!C50</f>
        <v>M11</v>
      </c>
      <c r="C25" s="33">
        <f>'Poistot, lainat, muut'!H57</f>
        <v>0</v>
      </c>
      <c r="D25" s="117"/>
    </row>
    <row r="26" spans="1:16" x14ac:dyDescent="0.25">
      <c r="A26" s="174" t="s">
        <v>161</v>
      </c>
      <c r="B26" s="22"/>
      <c r="C26" s="127">
        <v>0</v>
      </c>
      <c r="D26" s="117"/>
    </row>
    <row r="27" spans="1:16" x14ac:dyDescent="0.25">
      <c r="A27" s="174" t="s">
        <v>161</v>
      </c>
      <c r="B27" s="22"/>
      <c r="C27" s="127">
        <v>0</v>
      </c>
      <c r="D27" s="117"/>
    </row>
    <row r="28" spans="1:16" x14ac:dyDescent="0.25">
      <c r="A28" s="162" t="s">
        <v>147</v>
      </c>
      <c r="B28" s="22"/>
      <c r="C28" s="33">
        <f>SUM(C12:C27)</f>
        <v>0</v>
      </c>
      <c r="D28" s="117"/>
    </row>
    <row r="29" spans="1:16" ht="15.75" thickBot="1" x14ac:dyDescent="0.3">
      <c r="A29" s="164"/>
      <c r="D29" s="117"/>
    </row>
    <row r="30" spans="1:16" ht="15.75" thickBot="1" x14ac:dyDescent="0.3">
      <c r="A30" s="175" t="s">
        <v>61</v>
      </c>
      <c r="B30" s="77"/>
      <c r="C30" s="113">
        <f>C9-C28</f>
        <v>0</v>
      </c>
      <c r="D30" s="176"/>
    </row>
    <row r="32" spans="1:16" ht="15.75" thickBot="1" x14ac:dyDescent="0.3">
      <c r="A32" s="1" t="s">
        <v>81</v>
      </c>
    </row>
    <row r="33" spans="1:5" ht="15.75" thickBot="1" x14ac:dyDescent="0.3">
      <c r="A33" s="78" t="s">
        <v>23</v>
      </c>
      <c r="B33" s="79"/>
      <c r="C33" s="88" t="s">
        <v>36</v>
      </c>
      <c r="D33" s="48" t="s">
        <v>88</v>
      </c>
    </row>
    <row r="34" spans="1:5" x14ac:dyDescent="0.25">
      <c r="A34" s="72">
        <f>Tilinumerot!A3</f>
        <v>3000</v>
      </c>
      <c r="B34" s="73"/>
      <c r="C34" s="74">
        <f>SUMIF(Tulot!$N$5:$N$404,A34,Tulot!$AC$5:$AC$404)</f>
        <v>0</v>
      </c>
      <c r="D34" s="89">
        <f>IF(C34&gt;0,C34/$C$86,0)</f>
        <v>0</v>
      </c>
      <c r="E34" s="93" t="str">
        <f>Tilinumerot!C3</f>
        <v>Myynti 1</v>
      </c>
    </row>
    <row r="35" spans="1:5" x14ac:dyDescent="0.25">
      <c r="A35" s="75">
        <f>Tilinumerot!A4</f>
        <v>3010</v>
      </c>
      <c r="C35" s="76">
        <f>SUMIF(Tulot!$N$5:$N$404,A35,Tulot!$AC$5:$AC$404)</f>
        <v>0</v>
      </c>
      <c r="D35" s="89">
        <f t="shared" ref="D35:D85" si="0">IF(C35&gt;0,C35/$C$86,0)</f>
        <v>0</v>
      </c>
      <c r="E35" s="93" t="str">
        <f>Tilinumerot!C4</f>
        <v>Myynti 2</v>
      </c>
    </row>
    <row r="36" spans="1:5" x14ac:dyDescent="0.25">
      <c r="A36" s="75">
        <f>Tilinumerot!A5</f>
        <v>3020</v>
      </c>
      <c r="C36" s="76">
        <f>SUMIF(Tulot!$N$5:$N$404,A36,Tulot!$AC$5:$AC$404)</f>
        <v>0</v>
      </c>
      <c r="D36" s="89">
        <f t="shared" si="0"/>
        <v>0</v>
      </c>
      <c r="E36" s="93" t="str">
        <f>Tilinumerot!C5</f>
        <v>Myynti 3</v>
      </c>
    </row>
    <row r="37" spans="1:5" x14ac:dyDescent="0.25">
      <c r="A37" s="75">
        <f>Tilinumerot!A6</f>
        <v>3030</v>
      </c>
      <c r="C37" s="76">
        <f>SUMIF(Tulot!$N$5:$N$404,A37,Tulot!$AC$5:$AC$404)</f>
        <v>0</v>
      </c>
      <c r="D37" s="89">
        <f t="shared" si="0"/>
        <v>0</v>
      </c>
      <c r="E37" s="93" t="str">
        <f>Tilinumerot!C6</f>
        <v>Myynti 4</v>
      </c>
    </row>
    <row r="38" spans="1:5" x14ac:dyDescent="0.25">
      <c r="A38" s="75">
        <f>Tilinumerot!A7</f>
        <v>3040</v>
      </c>
      <c r="C38" s="76">
        <f>SUMIF(Tulot!$N$5:$N$404,A38,Tulot!$AC$5:$AC$404)</f>
        <v>0</v>
      </c>
      <c r="D38" s="89">
        <f t="shared" si="0"/>
        <v>0</v>
      </c>
      <c r="E38" s="93" t="str">
        <f>Tilinumerot!C7</f>
        <v>Myynti 5</v>
      </c>
    </row>
    <row r="39" spans="1:5" x14ac:dyDescent="0.25">
      <c r="A39" s="75">
        <f>Tilinumerot!A8</f>
        <v>3050</v>
      </c>
      <c r="C39" s="76">
        <f>SUMIF(Tulot!$N$5:$N$404,A39,Tulot!$AC$5:$AC$404)</f>
        <v>0</v>
      </c>
      <c r="D39" s="89">
        <f t="shared" si="0"/>
        <v>0</v>
      </c>
      <c r="E39" s="93" t="str">
        <f>Tilinumerot!C8</f>
        <v>Myynti 6</v>
      </c>
    </row>
    <row r="40" spans="1:5" x14ac:dyDescent="0.25">
      <c r="A40" s="75">
        <f>Tilinumerot!A9</f>
        <v>3060</v>
      </c>
      <c r="C40" s="76">
        <f>SUMIF(Tulot!$N$5:$N$404,A40,Tulot!$AC$5:$AC$404)</f>
        <v>0</v>
      </c>
      <c r="D40" s="89">
        <f t="shared" si="0"/>
        <v>0</v>
      </c>
      <c r="E40" s="93" t="str">
        <f>Tilinumerot!C9</f>
        <v>Myynti 7</v>
      </c>
    </row>
    <row r="41" spans="1:5" x14ac:dyDescent="0.25">
      <c r="A41" s="75">
        <f>Tilinumerot!A10</f>
        <v>3070</v>
      </c>
      <c r="C41" s="76">
        <f>SUMIF(Tulot!$N$5:$N$404,A41,Tulot!$AC$5:$AC$404)</f>
        <v>0</v>
      </c>
      <c r="D41" s="89">
        <f t="shared" si="0"/>
        <v>0</v>
      </c>
      <c r="E41" s="93" t="str">
        <f>Tilinumerot!C10</f>
        <v>Myynti 8</v>
      </c>
    </row>
    <row r="42" spans="1:5" x14ac:dyDescent="0.25">
      <c r="A42" s="75">
        <f>Tilinumerot!A11</f>
        <v>3080</v>
      </c>
      <c r="C42" s="76">
        <f>SUMIF(Tulot!$N$5:$N$404,A42,Tulot!$AC$5:$AC$404)</f>
        <v>0</v>
      </c>
      <c r="D42" s="89">
        <f t="shared" si="0"/>
        <v>0</v>
      </c>
      <c r="E42" s="93" t="str">
        <f>Tilinumerot!C11</f>
        <v>Myynti 9</v>
      </c>
    </row>
    <row r="43" spans="1:5" x14ac:dyDescent="0.25">
      <c r="A43" s="75">
        <f>Tilinumerot!A12</f>
        <v>3090</v>
      </c>
      <c r="C43" s="76">
        <f>SUMIF(Tulot!$N$5:$N$404,A43,Tulot!$AC$5:$AC$404)</f>
        <v>0</v>
      </c>
      <c r="D43" s="89">
        <f t="shared" si="0"/>
        <v>0</v>
      </c>
      <c r="E43" s="93" t="str">
        <f>Tilinumerot!C12</f>
        <v>Myynti 10</v>
      </c>
    </row>
    <row r="44" spans="1:5" x14ac:dyDescent="0.25">
      <c r="A44" s="75">
        <f>Tilinumerot!A13</f>
        <v>3100</v>
      </c>
      <c r="C44" s="76">
        <f>SUMIF(Tulot!$N$5:$N$404,A44,Tulot!$AC$5:$AC$404)</f>
        <v>0</v>
      </c>
      <c r="D44" s="89">
        <f t="shared" si="0"/>
        <v>0</v>
      </c>
      <c r="E44" s="93" t="str">
        <f>Tilinumerot!C13</f>
        <v>Myynti 11</v>
      </c>
    </row>
    <row r="45" spans="1:5" x14ac:dyDescent="0.25">
      <c r="A45" s="75">
        <f>Tilinumerot!A14</f>
        <v>3110</v>
      </c>
      <c r="C45" s="76">
        <f>SUMIF(Tulot!$N$5:$N$404,A45,Tulot!$AC$5:$AC$404)</f>
        <v>0</v>
      </c>
      <c r="D45" s="89">
        <f t="shared" si="0"/>
        <v>0</v>
      </c>
      <c r="E45" s="93" t="str">
        <f>Tilinumerot!C14</f>
        <v>Myynti 12</v>
      </c>
    </row>
    <row r="46" spans="1:5" x14ac:dyDescent="0.25">
      <c r="A46" s="75">
        <f>Tilinumerot!A15</f>
        <v>3120</v>
      </c>
      <c r="C46" s="76">
        <f>SUMIF(Tulot!$N$5:$N$404,A46,Tulot!$AC$5:$AC$404)</f>
        <v>0</v>
      </c>
      <c r="D46" s="89">
        <f t="shared" si="0"/>
        <v>0</v>
      </c>
      <c r="E46" s="93" t="str">
        <f>Tilinumerot!C15</f>
        <v>Myynti 13</v>
      </c>
    </row>
    <row r="47" spans="1:5" x14ac:dyDescent="0.25">
      <c r="A47" s="75">
        <f>Tilinumerot!A16</f>
        <v>3130</v>
      </c>
      <c r="C47" s="76">
        <f>SUMIF(Tulot!$N$5:$N$404,A47,Tulot!$AC$5:$AC$404)</f>
        <v>0</v>
      </c>
      <c r="D47" s="89">
        <f t="shared" si="0"/>
        <v>0</v>
      </c>
      <c r="E47" s="93" t="str">
        <f>Tilinumerot!C16</f>
        <v>Myynti 14</v>
      </c>
    </row>
    <row r="48" spans="1:5" x14ac:dyDescent="0.25">
      <c r="A48" s="75">
        <f>Tilinumerot!A17</f>
        <v>3140</v>
      </c>
      <c r="C48" s="76">
        <f>SUMIF(Tulot!$N$5:$N$404,A48,Tulot!$AC$5:$AC$404)</f>
        <v>0</v>
      </c>
      <c r="D48" s="89">
        <f t="shared" si="0"/>
        <v>0</v>
      </c>
      <c r="E48" s="93" t="str">
        <f>Tilinumerot!C17</f>
        <v>Myynti 15</v>
      </c>
    </row>
    <row r="49" spans="1:5" x14ac:dyDescent="0.25">
      <c r="A49" s="75">
        <f>Tilinumerot!A18</f>
        <v>3150</v>
      </c>
      <c r="C49" s="76">
        <f>SUMIF(Tulot!$N$5:$N$404,A49,Tulot!$AC$5:$AC$404)</f>
        <v>0</v>
      </c>
      <c r="D49" s="89">
        <f t="shared" si="0"/>
        <v>0</v>
      </c>
      <c r="E49" s="93" t="str">
        <f>Tilinumerot!C18</f>
        <v>Myynti 16</v>
      </c>
    </row>
    <row r="50" spans="1:5" x14ac:dyDescent="0.25">
      <c r="A50" s="75">
        <f>Tilinumerot!A19</f>
        <v>3160</v>
      </c>
      <c r="C50" s="76">
        <f>SUMIF(Tulot!$N$5:$N$404,A50,Tulot!$AC$5:$AC$404)</f>
        <v>0</v>
      </c>
      <c r="D50" s="89">
        <f t="shared" si="0"/>
        <v>0</v>
      </c>
      <c r="E50" s="93" t="str">
        <f>Tilinumerot!C19</f>
        <v>Myynti 17</v>
      </c>
    </row>
    <row r="51" spans="1:5" x14ac:dyDescent="0.25">
      <c r="A51" s="75">
        <f>Tilinumerot!A20</f>
        <v>3170</v>
      </c>
      <c r="C51" s="76">
        <f>SUMIF(Tulot!$N$5:$N$404,A51,Tulot!$AC$5:$AC$404)</f>
        <v>0</v>
      </c>
      <c r="D51" s="89">
        <f t="shared" si="0"/>
        <v>0</v>
      </c>
      <c r="E51" s="93" t="str">
        <f>Tilinumerot!C20</f>
        <v>Myynti 18</v>
      </c>
    </row>
    <row r="52" spans="1:5" x14ac:dyDescent="0.25">
      <c r="A52" s="75">
        <f>Tilinumerot!A21</f>
        <v>3180</v>
      </c>
      <c r="C52" s="76">
        <f>SUMIF(Tulot!$N$5:$N$404,A52,Tulot!$AC$5:$AC$404)</f>
        <v>0</v>
      </c>
      <c r="D52" s="89">
        <f t="shared" si="0"/>
        <v>0</v>
      </c>
      <c r="E52" s="93" t="str">
        <f>Tilinumerot!C21</f>
        <v>Myynti 19</v>
      </c>
    </row>
    <row r="53" spans="1:5" x14ac:dyDescent="0.25">
      <c r="A53" s="75">
        <f>Tilinumerot!A22</f>
        <v>3190</v>
      </c>
      <c r="C53" s="76">
        <f>SUMIF(Tulot!$N$5:$N$404,A53,Tulot!$AC$5:$AC$404)</f>
        <v>0</v>
      </c>
      <c r="D53" s="89">
        <f t="shared" si="0"/>
        <v>0</v>
      </c>
      <c r="E53" s="93" t="str">
        <f>Tilinumerot!C22</f>
        <v>Myynti 20</v>
      </c>
    </row>
    <row r="54" spans="1:5" x14ac:dyDescent="0.25">
      <c r="A54" s="75">
        <f>Tilinumerot!A23</f>
        <v>3200</v>
      </c>
      <c r="C54" s="76">
        <f>SUMIF(Tulot!$N$5:$N$404,A54,Tulot!$AC$5:$AC$404)</f>
        <v>0</v>
      </c>
      <c r="D54" s="89">
        <f t="shared" si="0"/>
        <v>0</v>
      </c>
      <c r="E54" s="93" t="str">
        <f>Tilinumerot!C23</f>
        <v>Myynti 21</v>
      </c>
    </row>
    <row r="55" spans="1:5" x14ac:dyDescent="0.25">
      <c r="A55" s="75">
        <f>Tilinumerot!A24</f>
        <v>3210</v>
      </c>
      <c r="C55" s="76">
        <f>SUMIF(Tulot!$N$5:$N$404,A55,Tulot!$AC$5:$AC$404)</f>
        <v>0</v>
      </c>
      <c r="D55" s="89">
        <f t="shared" si="0"/>
        <v>0</v>
      </c>
      <c r="E55" s="93" t="str">
        <f>Tilinumerot!C24</f>
        <v>Myynti 22</v>
      </c>
    </row>
    <row r="56" spans="1:5" x14ac:dyDescent="0.25">
      <c r="A56" s="75">
        <f>Tilinumerot!A25</f>
        <v>3220</v>
      </c>
      <c r="C56" s="76">
        <f>SUMIF(Tulot!$N$5:$N$404,A56,Tulot!$AC$5:$AC$404)</f>
        <v>0</v>
      </c>
      <c r="D56" s="89">
        <f t="shared" si="0"/>
        <v>0</v>
      </c>
      <c r="E56" s="93" t="str">
        <f>Tilinumerot!C25</f>
        <v>Myynti 23</v>
      </c>
    </row>
    <row r="57" spans="1:5" x14ac:dyDescent="0.25">
      <c r="A57" s="75">
        <f>Tilinumerot!A26</f>
        <v>3230</v>
      </c>
      <c r="C57" s="76">
        <f>SUMIF(Tulot!$N$5:$N$404,A57,Tulot!$AC$5:$AC$404)</f>
        <v>0</v>
      </c>
      <c r="D57" s="89">
        <f t="shared" si="0"/>
        <v>0</v>
      </c>
      <c r="E57" s="93" t="str">
        <f>Tilinumerot!C26</f>
        <v>Myynti 24</v>
      </c>
    </row>
    <row r="58" spans="1:5" x14ac:dyDescent="0.25">
      <c r="A58" s="75">
        <f>Tilinumerot!A27</f>
        <v>3240</v>
      </c>
      <c r="C58" s="76">
        <f>SUMIF(Tulot!$N$5:$N$404,A58,Tulot!$AC$5:$AC$404)</f>
        <v>0</v>
      </c>
      <c r="D58" s="89">
        <f t="shared" si="0"/>
        <v>0</v>
      </c>
      <c r="E58" s="93" t="str">
        <f>Tilinumerot!C27</f>
        <v>Myynti 25</v>
      </c>
    </row>
    <row r="59" spans="1:5" x14ac:dyDescent="0.25">
      <c r="A59" s="75">
        <f>Tilinumerot!A28</f>
        <v>3250</v>
      </c>
      <c r="C59" s="76">
        <f>SUMIF(Tulot!$N$5:$N$404,A59,Tulot!$AC$5:$AC$404)</f>
        <v>0</v>
      </c>
      <c r="D59" s="89">
        <f t="shared" si="0"/>
        <v>0</v>
      </c>
      <c r="E59" s="93" t="str">
        <f>Tilinumerot!C28</f>
        <v>Myynti 26</v>
      </c>
    </row>
    <row r="60" spans="1:5" x14ac:dyDescent="0.25">
      <c r="A60" s="75">
        <f>Tilinumerot!A29</f>
        <v>3260</v>
      </c>
      <c r="C60" s="76">
        <f>SUMIF(Tulot!$N$5:$N$404,A60,Tulot!$AC$5:$AC$404)</f>
        <v>0</v>
      </c>
      <c r="D60" s="89">
        <f t="shared" si="0"/>
        <v>0</v>
      </c>
      <c r="E60" s="93" t="str">
        <f>Tilinumerot!C29</f>
        <v>Myynti 27</v>
      </c>
    </row>
    <row r="61" spans="1:5" x14ac:dyDescent="0.25">
      <c r="A61" s="75">
        <f>Tilinumerot!A30</f>
        <v>3500</v>
      </c>
      <c r="C61" s="76">
        <f>SUMIF(Tulot!$N$5:$N$404,A61,Tulot!$AC$5:$AC$404)</f>
        <v>0</v>
      </c>
      <c r="D61" s="89">
        <f t="shared" si="0"/>
        <v>0</v>
      </c>
      <c r="E61" s="93" t="str">
        <f>Tilinumerot!C30</f>
        <v>Muut tuotot 1</v>
      </c>
    </row>
    <row r="62" spans="1:5" x14ac:dyDescent="0.25">
      <c r="A62" s="75">
        <f>Tilinumerot!A31</f>
        <v>3501</v>
      </c>
      <c r="C62" s="76">
        <f>SUMIF(Tulot!$N$5:$N$404,A62,Tulot!$AC$5:$AC$404)</f>
        <v>0</v>
      </c>
      <c r="D62" s="89">
        <f t="shared" si="0"/>
        <v>0</v>
      </c>
      <c r="E62" s="93" t="str">
        <f>Tilinumerot!C31</f>
        <v>Muut tuotot 2</v>
      </c>
    </row>
    <row r="63" spans="1:5" x14ac:dyDescent="0.25">
      <c r="A63" s="75">
        <f>Tilinumerot!A32</f>
        <v>3502</v>
      </c>
      <c r="C63" s="76">
        <f>SUMIF(Tulot!$N$5:$N$404,A63,Tulot!$AC$5:$AC$404)</f>
        <v>0</v>
      </c>
      <c r="D63" s="89">
        <f t="shared" si="0"/>
        <v>0</v>
      </c>
      <c r="E63" s="93" t="str">
        <f>Tilinumerot!C32</f>
        <v>Muut tuotot 3</v>
      </c>
    </row>
    <row r="64" spans="1:5" x14ac:dyDescent="0.25">
      <c r="A64" s="75">
        <f>Tilinumerot!A33</f>
        <v>3503</v>
      </c>
      <c r="C64" s="76">
        <f>SUMIF(Tulot!$N$5:$N$404,A64,Tulot!$AC$5:$AC$404)</f>
        <v>0</v>
      </c>
      <c r="D64" s="89">
        <f t="shared" si="0"/>
        <v>0</v>
      </c>
      <c r="E64" s="93" t="str">
        <f>Tilinumerot!C33</f>
        <v>Muut tuotot 4</v>
      </c>
    </row>
    <row r="65" spans="1:5" x14ac:dyDescent="0.25">
      <c r="A65" s="75">
        <f>Tilinumerot!A34</f>
        <v>3504</v>
      </c>
      <c r="C65" s="76">
        <f>SUMIF(Tulot!$N$5:$N$404,A65,Tulot!$AC$5:$AC$404)</f>
        <v>0</v>
      </c>
      <c r="D65" s="89">
        <f t="shared" si="0"/>
        <v>0</v>
      </c>
      <c r="E65" s="93" t="str">
        <f>Tilinumerot!C34</f>
        <v>Muut tuotot 5</v>
      </c>
    </row>
    <row r="66" spans="1:5" x14ac:dyDescent="0.25">
      <c r="A66" s="75">
        <f>Tilinumerot!A35</f>
        <v>3505</v>
      </c>
      <c r="C66" s="76">
        <f>SUMIF(Tulot!$N$5:$N$404,A66,Tulot!$AC$5:$AC$404)</f>
        <v>0</v>
      </c>
      <c r="D66" s="89">
        <f t="shared" si="0"/>
        <v>0</v>
      </c>
      <c r="E66" s="93" t="str">
        <f>Tilinumerot!C35</f>
        <v>Muut tuotot 6</v>
      </c>
    </row>
    <row r="67" spans="1:5" x14ac:dyDescent="0.25">
      <c r="A67" s="75">
        <f>Tilinumerot!A36</f>
        <v>3506</v>
      </c>
      <c r="C67" s="76">
        <f>SUMIF(Tulot!$N$5:$N$404,A67,Tulot!$AC$5:$AC$404)</f>
        <v>0</v>
      </c>
      <c r="D67" s="89">
        <f t="shared" si="0"/>
        <v>0</v>
      </c>
      <c r="E67" s="93" t="str">
        <f>Tilinumerot!C36</f>
        <v>Muut tuotot 7</v>
      </c>
    </row>
    <row r="68" spans="1:5" x14ac:dyDescent="0.25">
      <c r="A68" s="75">
        <f>Tilinumerot!A37</f>
        <v>3507</v>
      </c>
      <c r="C68" s="76">
        <f>SUMIF(Tulot!$N$5:$N$404,A68,Tulot!$AC$5:$AC$404)</f>
        <v>0</v>
      </c>
      <c r="D68" s="89">
        <f t="shared" si="0"/>
        <v>0</v>
      </c>
      <c r="E68" s="93" t="str">
        <f>Tilinumerot!C37</f>
        <v>Muut tuotot 8</v>
      </c>
    </row>
    <row r="69" spans="1:5" x14ac:dyDescent="0.25">
      <c r="A69" s="75">
        <f>Tilinumerot!A38</f>
        <v>3508</v>
      </c>
      <c r="C69" s="76">
        <f>SUMIF(Tulot!$N$5:$N$404,A69,Tulot!$AC$5:$AC$404)</f>
        <v>0</v>
      </c>
      <c r="D69" s="89">
        <f t="shared" si="0"/>
        <v>0</v>
      </c>
      <c r="E69" s="93" t="str">
        <f>Tilinumerot!C38</f>
        <v>Muut tuotot 9</v>
      </c>
    </row>
    <row r="70" spans="1:5" x14ac:dyDescent="0.25">
      <c r="A70" s="75">
        <f>Tilinumerot!A39</f>
        <v>3509</v>
      </c>
      <c r="C70" s="76">
        <f>SUMIF(Tulot!$N$5:$N$404,A70,Tulot!$AC$5:$AC$404)</f>
        <v>0</v>
      </c>
      <c r="D70" s="89">
        <f t="shared" si="0"/>
        <v>0</v>
      </c>
      <c r="E70" s="93" t="str">
        <f>Tilinumerot!C39</f>
        <v>Muut tuotot 10</v>
      </c>
    </row>
    <row r="71" spans="1:5" x14ac:dyDescent="0.25">
      <c r="A71" s="75">
        <f>Tilinumerot!A40</f>
        <v>3510</v>
      </c>
      <c r="C71" s="76">
        <f>SUMIF(Tulot!$N$5:$N$404,A71,Tulot!$AC$5:$AC$404)</f>
        <v>0</v>
      </c>
      <c r="D71" s="89">
        <f t="shared" si="0"/>
        <v>0</v>
      </c>
      <c r="E71" s="93" t="str">
        <f>Tilinumerot!C40</f>
        <v>Muut tuotot 11</v>
      </c>
    </row>
    <row r="72" spans="1:5" x14ac:dyDescent="0.25">
      <c r="A72" s="75">
        <f>Tilinumerot!A41</f>
        <v>3511</v>
      </c>
      <c r="C72" s="76">
        <f>SUMIF(Tulot!$N$5:$N$404,A72,Tulot!$AC$5:$AC$404)</f>
        <v>0</v>
      </c>
      <c r="D72" s="89">
        <f t="shared" si="0"/>
        <v>0</v>
      </c>
      <c r="E72" s="93" t="str">
        <f>Tilinumerot!C41</f>
        <v>Muut tuotot 12</v>
      </c>
    </row>
    <row r="73" spans="1:5" x14ac:dyDescent="0.25">
      <c r="A73" s="75">
        <f>Tilinumerot!A42</f>
        <v>3512</v>
      </c>
      <c r="C73" s="76">
        <f>SUMIF(Tulot!$N$5:$N$404,A73,Tulot!$AC$5:$AC$404)</f>
        <v>0</v>
      </c>
      <c r="D73" s="89">
        <f t="shared" si="0"/>
        <v>0</v>
      </c>
      <c r="E73" s="93" t="str">
        <f>Tilinumerot!C42</f>
        <v>Muut tuotot 13</v>
      </c>
    </row>
    <row r="74" spans="1:5" x14ac:dyDescent="0.25">
      <c r="A74" s="75">
        <f>Tilinumerot!A43</f>
        <v>3513</v>
      </c>
      <c r="C74" s="76">
        <f>SUMIF(Tulot!$N$5:$N$404,A74,Tulot!$AC$5:$AC$404)</f>
        <v>0</v>
      </c>
      <c r="D74" s="89">
        <f t="shared" si="0"/>
        <v>0</v>
      </c>
      <c r="E74" s="93" t="str">
        <f>Tilinumerot!C43</f>
        <v>Muut tuotot 14</v>
      </c>
    </row>
    <row r="75" spans="1:5" x14ac:dyDescent="0.25">
      <c r="A75" s="75">
        <f>Tilinumerot!A44</f>
        <v>3514</v>
      </c>
      <c r="C75" s="76">
        <f>SUMIF(Tulot!$N$5:$N$404,A75,Tulot!$AC$5:$AC$404)</f>
        <v>0</v>
      </c>
      <c r="D75" s="89">
        <f t="shared" si="0"/>
        <v>0</v>
      </c>
      <c r="E75" s="93" t="str">
        <f>Tilinumerot!C44</f>
        <v>Muut tuotot 15</v>
      </c>
    </row>
    <row r="76" spans="1:5" x14ac:dyDescent="0.25">
      <c r="A76" s="75">
        <f>Tilinumerot!A45</f>
        <v>3515</v>
      </c>
      <c r="C76" s="76">
        <f>SUMIF(Tulot!$N$5:$N$404,A76,Tulot!$AC$5:$AC$404)</f>
        <v>0</v>
      </c>
      <c r="D76" s="89">
        <f t="shared" si="0"/>
        <v>0</v>
      </c>
      <c r="E76" s="93" t="str">
        <f>Tilinumerot!C45</f>
        <v>Muut tuotot 16</v>
      </c>
    </row>
    <row r="77" spans="1:5" x14ac:dyDescent="0.25">
      <c r="A77" s="75">
        <f>Tilinumerot!A46</f>
        <v>3516</v>
      </c>
      <c r="C77" s="76">
        <f>SUMIF(Tulot!$N$5:$N$404,A77,Tulot!$AC$5:$AC$404)</f>
        <v>0</v>
      </c>
      <c r="D77" s="89">
        <f t="shared" si="0"/>
        <v>0</v>
      </c>
      <c r="E77" s="93" t="str">
        <f>Tilinumerot!C46</f>
        <v>Muut tuotot 17</v>
      </c>
    </row>
    <row r="78" spans="1:5" x14ac:dyDescent="0.25">
      <c r="A78" s="75">
        <f>Tilinumerot!A47</f>
        <v>3517</v>
      </c>
      <c r="C78" s="76">
        <f>SUMIF(Tulot!$N$5:$N$404,A78,Tulot!$AC$5:$AC$404)</f>
        <v>0</v>
      </c>
      <c r="D78" s="89">
        <f t="shared" si="0"/>
        <v>0</v>
      </c>
      <c r="E78" s="93" t="str">
        <f>Tilinumerot!C47</f>
        <v>Muut tuotot 18</v>
      </c>
    </row>
    <row r="79" spans="1:5" x14ac:dyDescent="0.25">
      <c r="A79" s="75">
        <f>Tilinumerot!A48</f>
        <v>3518</v>
      </c>
      <c r="C79" s="76">
        <f>SUMIF(Tulot!$N$5:$N$404,A79,Tulot!$AC$5:$AC$404)</f>
        <v>0</v>
      </c>
      <c r="D79" s="89">
        <f t="shared" si="0"/>
        <v>0</v>
      </c>
      <c r="E79" s="93" t="str">
        <f>Tilinumerot!C48</f>
        <v>Muut tuotot 19</v>
      </c>
    </row>
    <row r="80" spans="1:5" x14ac:dyDescent="0.25">
      <c r="A80" s="75">
        <f>Tilinumerot!A49</f>
        <v>3519</v>
      </c>
      <c r="C80" s="76">
        <f>SUMIF(Tulot!$N$5:$N$404,A80,Tulot!$AC$5:$AC$404)</f>
        <v>0</v>
      </c>
      <c r="D80" s="89">
        <f t="shared" si="0"/>
        <v>0</v>
      </c>
      <c r="E80" s="93" t="str">
        <f>Tilinumerot!C49</f>
        <v>Muut tuotot 20</v>
      </c>
    </row>
    <row r="81" spans="1:5" x14ac:dyDescent="0.25">
      <c r="A81" s="75">
        <f>Tilinumerot!A50</f>
        <v>3520</v>
      </c>
      <c r="C81" s="76">
        <f>SUMIF(Tulot!$N$5:$N$404,A81,Tulot!$AC$5:$AC$404)</f>
        <v>0</v>
      </c>
      <c r="D81" s="89">
        <f t="shared" si="0"/>
        <v>0</v>
      </c>
      <c r="E81" s="93" t="str">
        <f>Tilinumerot!C50</f>
        <v>Muut tuotot 21</v>
      </c>
    </row>
    <row r="82" spans="1:5" x14ac:dyDescent="0.25">
      <c r="A82" s="75">
        <f>Tilinumerot!A51</f>
        <v>3521</v>
      </c>
      <c r="C82" s="76">
        <f>SUMIF(Tulot!$N$5:$N$404,A82,Tulot!$AC$5:$AC$404)</f>
        <v>0</v>
      </c>
      <c r="D82" s="89">
        <f t="shared" si="0"/>
        <v>0</v>
      </c>
      <c r="E82" s="93" t="str">
        <f>Tilinumerot!C51</f>
        <v>Tuet</v>
      </c>
    </row>
    <row r="83" spans="1:5" x14ac:dyDescent="0.25">
      <c r="A83" s="75">
        <f>Tilinumerot!A52</f>
        <v>3522</v>
      </c>
      <c r="C83" s="76">
        <f>SUMIF(Tulot!$N$5:$N$404,A83,Tulot!$AC$5:$AC$404)</f>
        <v>0</v>
      </c>
      <c r="D83" s="89">
        <f t="shared" si="0"/>
        <v>0</v>
      </c>
      <c r="E83" s="93" t="str">
        <f>Tilinumerot!C52</f>
        <v>Avustukset</v>
      </c>
    </row>
    <row r="84" spans="1:5" x14ac:dyDescent="0.25">
      <c r="A84" s="75">
        <f>Tilinumerot!A53</f>
        <v>8010</v>
      </c>
      <c r="C84" s="76">
        <f>SUMIF(Tulot!$N$5:$N$404,A84,Tulot!$AC$5:$AC$404)</f>
        <v>0</v>
      </c>
      <c r="D84" s="89">
        <f t="shared" si="0"/>
        <v>0</v>
      </c>
      <c r="E84" s="93" t="str">
        <f>Tilinumerot!C53</f>
        <v>Korkotulot</v>
      </c>
    </row>
    <row r="85" spans="1:5" ht="15.75" thickBot="1" x14ac:dyDescent="0.3">
      <c r="A85" s="75">
        <f>Tilinumerot!A54</f>
        <v>8015</v>
      </c>
      <c r="C85" s="76">
        <f>SUMIF(Tulot!$N$5:$N$404,A85,Tulot!$AC$5:$AC$404)</f>
        <v>0</v>
      </c>
      <c r="D85" s="89">
        <f t="shared" si="0"/>
        <v>0</v>
      </c>
      <c r="E85" s="93" t="str">
        <f>Tilinumerot!C54</f>
        <v>Osinkotulot</v>
      </c>
    </row>
    <row r="86" spans="1:5" ht="15.75" thickBot="1" x14ac:dyDescent="0.3">
      <c r="A86" s="120" t="s">
        <v>43</v>
      </c>
      <c r="C86" s="121">
        <f>SUM(C34:C85)</f>
        <v>0</v>
      </c>
      <c r="D86" s="213">
        <f>SUM(D34:D85)</f>
        <v>0</v>
      </c>
    </row>
    <row r="87" spans="1:5" ht="15.75" thickBot="1" x14ac:dyDescent="0.3">
      <c r="A87" s="65"/>
      <c r="C87" s="6"/>
    </row>
    <row r="88" spans="1:5" ht="15.75" thickBot="1" x14ac:dyDescent="0.3">
      <c r="A88" s="78" t="s">
        <v>24</v>
      </c>
      <c r="B88" s="79"/>
      <c r="C88" s="80"/>
    </row>
    <row r="89" spans="1:5" x14ac:dyDescent="0.25">
      <c r="A89" s="75">
        <f>Tilinumerot!D3</f>
        <v>4000</v>
      </c>
      <c r="C89" s="76">
        <f>SUMIF(Menot!$N$5:$N$404,A89,Menot!$AC$5:$AC$404)</f>
        <v>0</v>
      </c>
      <c r="D89" s="89">
        <f>IF(C89&gt;0,C89/$C$141,0)</f>
        <v>0</v>
      </c>
      <c r="E89" s="93" t="str">
        <f>Tilinumerot!F3</f>
        <v>Ostot 1 (muku)</v>
      </c>
    </row>
    <row r="90" spans="1:5" x14ac:dyDescent="0.25">
      <c r="A90" s="75">
        <f>Tilinumerot!D4</f>
        <v>4010</v>
      </c>
      <c r="C90" s="76">
        <f>SUMIF(Menot!$N$5:$N$404,A90,Menot!$AC$5:$AC$404)</f>
        <v>0</v>
      </c>
      <c r="D90" s="89">
        <f t="shared" ref="D90:D140" si="1">IF(C90&gt;0,C90/$C$141,0)</f>
        <v>0</v>
      </c>
      <c r="E90" s="93" t="str">
        <f>Tilinumerot!F4</f>
        <v>Ostot 2 (muku)</v>
      </c>
    </row>
    <row r="91" spans="1:5" x14ac:dyDescent="0.25">
      <c r="A91" s="75">
        <f>Tilinumerot!D5</f>
        <v>4020</v>
      </c>
      <c r="C91" s="76">
        <f>SUMIF(Menot!$N$5:$N$404,A91,Menot!$AC$5:$AC$404)</f>
        <v>0</v>
      </c>
      <c r="D91" s="89">
        <f t="shared" si="1"/>
        <v>0</v>
      </c>
      <c r="E91" s="93" t="str">
        <f>Tilinumerot!F5</f>
        <v>Ostot 1 (muku)</v>
      </c>
    </row>
    <row r="92" spans="1:5" x14ac:dyDescent="0.25">
      <c r="A92" s="75">
        <f>Tilinumerot!D6</f>
        <v>4030</v>
      </c>
      <c r="C92" s="76">
        <f>SUMIF(Menot!$N$5:$N$404,A92,Menot!$AC$5:$AC$404)</f>
        <v>0</v>
      </c>
      <c r="D92" s="89">
        <f t="shared" si="1"/>
        <v>0</v>
      </c>
      <c r="E92" s="93" t="str">
        <f>Tilinumerot!F6</f>
        <v>Ostot 2 (muku)</v>
      </c>
    </row>
    <row r="93" spans="1:5" x14ac:dyDescent="0.25">
      <c r="A93" s="75" t="str">
        <f>Tilinumerot!D7</f>
        <v>x</v>
      </c>
      <c r="C93" s="76">
        <f>SUMIF(Menot!$N$5:$N$404,A93,Menot!$AC$5:$AC$404)</f>
        <v>0</v>
      </c>
      <c r="D93" s="89">
        <f t="shared" si="1"/>
        <v>0</v>
      </c>
      <c r="E93" s="93" t="str">
        <f>Tilinumerot!F7</f>
        <v>Ostot 1 (muku)</v>
      </c>
    </row>
    <row r="94" spans="1:5" x14ac:dyDescent="0.25">
      <c r="A94" s="75" t="str">
        <f>Tilinumerot!D8</f>
        <v>x</v>
      </c>
      <c r="C94" s="76">
        <f>SUMIF(Menot!$N$5:$N$404,A94,Menot!$AC$5:$AC$404)</f>
        <v>0</v>
      </c>
      <c r="D94" s="89">
        <f t="shared" si="1"/>
        <v>0</v>
      </c>
      <c r="E94" s="93" t="str">
        <f>Tilinumerot!F8</f>
        <v>Ostot 2 (muku)</v>
      </c>
    </row>
    <row r="95" spans="1:5" x14ac:dyDescent="0.25">
      <c r="A95" s="75" t="str">
        <f>Tilinumerot!D9</f>
        <v>x</v>
      </c>
      <c r="C95" s="76">
        <f>SUMIF(Menot!$N$5:$N$404,A95,Menot!$AC$5:$AC$404)</f>
        <v>0</v>
      </c>
      <c r="D95" s="89">
        <f t="shared" si="1"/>
        <v>0</v>
      </c>
      <c r="E95" s="93" t="str">
        <f>Tilinumerot!F9</f>
        <v>Ostot 1 (muku)</v>
      </c>
    </row>
    <row r="96" spans="1:5" x14ac:dyDescent="0.25">
      <c r="A96" s="75" t="str">
        <f>Tilinumerot!D10</f>
        <v>x</v>
      </c>
      <c r="C96" s="76">
        <f>SUMIF(Menot!$N$5:$N$404,A96,Menot!$AC$5:$AC$404)</f>
        <v>0</v>
      </c>
      <c r="D96" s="89">
        <f t="shared" si="1"/>
        <v>0</v>
      </c>
      <c r="E96" s="93" t="str">
        <f>Tilinumerot!F10</f>
        <v>Ostot 2 (muku)</v>
      </c>
    </row>
    <row r="97" spans="1:5" x14ac:dyDescent="0.25">
      <c r="A97" s="75" t="str">
        <f>Tilinumerot!D11</f>
        <v>x</v>
      </c>
      <c r="C97" s="76">
        <f>SUMIF(Menot!$N$5:$N$404,A97,Menot!$AC$5:$AC$404)</f>
        <v>0</v>
      </c>
      <c r="D97" s="89">
        <f t="shared" si="1"/>
        <v>0</v>
      </c>
      <c r="E97" s="93" t="str">
        <f>Tilinumerot!F11</f>
        <v>Ostot 1 (muku)</v>
      </c>
    </row>
    <row r="98" spans="1:5" x14ac:dyDescent="0.25">
      <c r="A98" s="75">
        <f>Tilinumerot!D12</f>
        <v>4800</v>
      </c>
      <c r="C98" s="76">
        <f>SUMIF(Menot!$N$5:$N$404,A98,Menot!$AC$5:$AC$404)</f>
        <v>0</v>
      </c>
      <c r="D98" s="89">
        <f t="shared" si="1"/>
        <v>0</v>
      </c>
      <c r="E98" s="93" t="str">
        <f>Tilinumerot!F12</f>
        <v>Ulkopuoliset palvelut (muku)</v>
      </c>
    </row>
    <row r="99" spans="1:5" x14ac:dyDescent="0.25">
      <c r="A99" s="75" t="str">
        <f>Tilinumerot!D13</f>
        <v>x</v>
      </c>
      <c r="C99" s="76">
        <f>SUMIF(Menot!$N$5:$N$404,A99,Menot!$AC$5:$AC$404)</f>
        <v>0</v>
      </c>
      <c r="D99" s="89">
        <f t="shared" si="1"/>
        <v>0</v>
      </c>
      <c r="E99" s="93" t="str">
        <f>Tilinumerot!F13</f>
        <v>x</v>
      </c>
    </row>
    <row r="100" spans="1:5" x14ac:dyDescent="0.25">
      <c r="A100" s="75">
        <f>Tilinumerot!D14</f>
        <v>5000</v>
      </c>
      <c r="C100" s="76">
        <f>SUMIF(Menot!$N$5:$N$404,A100,Menot!$AC$5:$AC$404)</f>
        <v>0</v>
      </c>
      <c r="D100" s="89">
        <f t="shared" si="1"/>
        <v>0</v>
      </c>
      <c r="E100" s="93" t="str">
        <f>Tilinumerot!F14</f>
        <v>Muut (kiinteät kulut)</v>
      </c>
    </row>
    <row r="101" spans="1:5" x14ac:dyDescent="0.25">
      <c r="A101" s="75">
        <f>Tilinumerot!D15</f>
        <v>5010</v>
      </c>
      <c r="C101" s="76">
        <f>SUMIF(Menot!$N$5:$N$404,A101,Menot!$AC$5:$AC$404)</f>
        <v>0</v>
      </c>
      <c r="D101" s="89">
        <f t="shared" si="1"/>
        <v>0</v>
      </c>
      <c r="E101" s="93" t="str">
        <f>Tilinumerot!F15</f>
        <v>x</v>
      </c>
    </row>
    <row r="102" spans="1:5" x14ac:dyDescent="0.25">
      <c r="A102" s="75">
        <f>Tilinumerot!D16</f>
        <v>5020</v>
      </c>
      <c r="C102" s="76">
        <f>SUMIF(Menot!$N$5:$N$404,A102,Menot!$AC$5:$AC$404)</f>
        <v>0</v>
      </c>
      <c r="D102" s="89">
        <f t="shared" si="1"/>
        <v>0</v>
      </c>
      <c r="E102" s="93" t="str">
        <f>Tilinumerot!F16</f>
        <v>Sähkö</v>
      </c>
    </row>
    <row r="103" spans="1:5" x14ac:dyDescent="0.25">
      <c r="A103" s="75">
        <f>Tilinumerot!D17</f>
        <v>5030</v>
      </c>
      <c r="C103" s="76">
        <f>SUMIF(Menot!$N$5:$N$404,A103,Menot!$AC$5:$AC$404)</f>
        <v>0</v>
      </c>
      <c r="D103" s="89">
        <f t="shared" si="1"/>
        <v>0</v>
      </c>
      <c r="E103" s="93" t="str">
        <f>Tilinumerot!F17</f>
        <v>Vesimaksut</v>
      </c>
    </row>
    <row r="104" spans="1:5" x14ac:dyDescent="0.25">
      <c r="A104" s="75">
        <f>Tilinumerot!D18</f>
        <v>5040</v>
      </c>
      <c r="C104" s="76">
        <f>SUMIF(Menot!$N$5:$N$404,A104,Menot!$AC$5:$AC$404)</f>
        <v>0</v>
      </c>
      <c r="D104" s="89">
        <f t="shared" si="1"/>
        <v>0</v>
      </c>
      <c r="E104" s="93" t="str">
        <f>Tilinumerot!F18</f>
        <v>Jäte</v>
      </c>
    </row>
    <row r="105" spans="1:5" x14ac:dyDescent="0.25">
      <c r="A105" s="75">
        <f>Tilinumerot!D19</f>
        <v>5050</v>
      </c>
      <c r="C105" s="76">
        <f>SUMIF(Menot!$N$5:$N$404,A105,Menot!$AC$5:$AC$404)</f>
        <v>0</v>
      </c>
      <c r="D105" s="89">
        <f t="shared" si="1"/>
        <v>0</v>
      </c>
      <c r="E105" s="93" t="str">
        <f>Tilinumerot!F19</f>
        <v>Muut menot</v>
      </c>
    </row>
    <row r="106" spans="1:5" x14ac:dyDescent="0.25">
      <c r="A106" s="75">
        <f>Tilinumerot!D20</f>
        <v>5060</v>
      </c>
      <c r="C106" s="76">
        <f>SUMIF(Menot!$N$5:$N$404,A106,Menot!$AC$5:$AC$404)</f>
        <v>0</v>
      </c>
      <c r="D106" s="89">
        <f t="shared" si="1"/>
        <v>0</v>
      </c>
      <c r="E106" s="93" t="str">
        <f>Tilinumerot!F20</f>
        <v>Jäsenmaksut</v>
      </c>
    </row>
    <row r="107" spans="1:5" x14ac:dyDescent="0.25">
      <c r="A107" s="75">
        <f>Tilinumerot!D21</f>
        <v>5070</v>
      </c>
      <c r="C107" s="76">
        <f>SUMIF(Menot!$N$5:$N$404,A107,Menot!$AC$5:$AC$404)</f>
        <v>0</v>
      </c>
      <c r="D107" s="89">
        <f t="shared" si="1"/>
        <v>0</v>
      </c>
      <c r="E107" s="93" t="str">
        <f>Tilinumerot!F21</f>
        <v>Polttoaineet</v>
      </c>
    </row>
    <row r="108" spans="1:5" x14ac:dyDescent="0.25">
      <c r="A108" s="75">
        <f>Tilinumerot!D22</f>
        <v>5080</v>
      </c>
      <c r="C108" s="76">
        <f>SUMIF(Menot!$N$5:$N$404,A108,Menot!$AC$5:$AC$404)</f>
        <v>0</v>
      </c>
      <c r="D108" s="89">
        <f t="shared" si="1"/>
        <v>0</v>
      </c>
      <c r="E108" s="93" t="str">
        <f>Tilinumerot!F22</f>
        <v>x</v>
      </c>
    </row>
    <row r="109" spans="1:5" x14ac:dyDescent="0.25">
      <c r="A109" s="75">
        <f>Tilinumerot!D23</f>
        <v>5090</v>
      </c>
      <c r="C109" s="76">
        <f>SUMIF(Menot!$N$5:$N$404,A109,Menot!$AC$5:$AC$404)</f>
        <v>0</v>
      </c>
      <c r="D109" s="89">
        <f t="shared" si="1"/>
        <v>0</v>
      </c>
      <c r="E109" s="93" t="str">
        <f>Tilinumerot!F23</f>
        <v>x</v>
      </c>
    </row>
    <row r="110" spans="1:5" x14ac:dyDescent="0.25">
      <c r="A110" s="75">
        <f>Tilinumerot!D24</f>
        <v>5100</v>
      </c>
      <c r="C110" s="76">
        <f>SUMIF(Menot!$N$5:$N$404,A110,Menot!$AC$5:$AC$404)</f>
        <v>0</v>
      </c>
      <c r="D110" s="89">
        <f t="shared" si="1"/>
        <v>0</v>
      </c>
      <c r="E110" s="93" t="str">
        <f>Tilinumerot!F24</f>
        <v>x</v>
      </c>
    </row>
    <row r="111" spans="1:5" x14ac:dyDescent="0.25">
      <c r="A111" s="75">
        <f>Tilinumerot!D25</f>
        <v>5110</v>
      </c>
      <c r="C111" s="76">
        <f>SUMIF(Menot!$N$5:$N$404,A111,Menot!$AC$5:$AC$404)</f>
        <v>0</v>
      </c>
      <c r="D111" s="89">
        <f t="shared" si="1"/>
        <v>0</v>
      </c>
      <c r="E111" s="93" t="str">
        <f>Tilinumerot!F25</f>
        <v>x</v>
      </c>
    </row>
    <row r="112" spans="1:5" x14ac:dyDescent="0.25">
      <c r="A112" s="75">
        <f>Tilinumerot!D26</f>
        <v>5120</v>
      </c>
      <c r="C112" s="76">
        <f>SUMIF(Menot!$N$5:$N$404,A112,Menot!$AC$5:$AC$404)</f>
        <v>0</v>
      </c>
      <c r="D112" s="89">
        <f t="shared" si="1"/>
        <v>0</v>
      </c>
      <c r="E112" s="93" t="str">
        <f>Tilinumerot!F26</f>
        <v>x</v>
      </c>
    </row>
    <row r="113" spans="1:5" x14ac:dyDescent="0.25">
      <c r="A113" s="75">
        <f>Tilinumerot!D27</f>
        <v>5130</v>
      </c>
      <c r="C113" s="76">
        <f>SUMIF(Menot!$N$5:$N$404,A113,Menot!$AC$5:$AC$404)</f>
        <v>0</v>
      </c>
      <c r="D113" s="89">
        <f t="shared" si="1"/>
        <v>0</v>
      </c>
      <c r="E113" s="93" t="str">
        <f>Tilinumerot!F27</f>
        <v>x</v>
      </c>
    </row>
    <row r="114" spans="1:5" x14ac:dyDescent="0.25">
      <c r="A114" s="75">
        <f>Tilinumerot!D28</f>
        <v>5140</v>
      </c>
      <c r="C114" s="76">
        <f>SUMIF(Menot!$N$5:$N$404,A114,Menot!$AC$5:$AC$404)</f>
        <v>0</v>
      </c>
      <c r="D114" s="89">
        <f t="shared" si="1"/>
        <v>0</v>
      </c>
      <c r="E114" s="93" t="str">
        <f>Tilinumerot!F28</f>
        <v>x</v>
      </c>
    </row>
    <row r="115" spans="1:5" x14ac:dyDescent="0.25">
      <c r="A115" s="75">
        <f>Tilinumerot!D29</f>
        <v>5150</v>
      </c>
      <c r="C115" s="76">
        <f>SUMIF(Menot!$N$5:$N$404,A115,Menot!$AC$5:$AC$404)</f>
        <v>0</v>
      </c>
      <c r="D115" s="89">
        <f t="shared" si="1"/>
        <v>0</v>
      </c>
      <c r="E115" s="93" t="str">
        <f>Tilinumerot!F29</f>
        <v>x</v>
      </c>
    </row>
    <row r="116" spans="1:5" x14ac:dyDescent="0.25">
      <c r="A116" s="75">
        <f>Tilinumerot!D30</f>
        <v>5160</v>
      </c>
      <c r="C116" s="76">
        <f>SUMIF(Menot!$N$5:$N$404,A116,Menot!$AC$5:$AC$404)</f>
        <v>0</v>
      </c>
      <c r="D116" s="89">
        <f t="shared" si="1"/>
        <v>0</v>
      </c>
      <c r="E116" s="93" t="str">
        <f>Tilinumerot!F30</f>
        <v>x</v>
      </c>
    </row>
    <row r="117" spans="1:5" x14ac:dyDescent="0.25">
      <c r="A117" s="75">
        <f>Tilinumerot!D31</f>
        <v>5170</v>
      </c>
      <c r="C117" s="76">
        <f>SUMIF(Menot!$N$5:$N$404,A117,Menot!$AC$5:$AC$404)</f>
        <v>0</v>
      </c>
      <c r="D117" s="89">
        <f t="shared" si="1"/>
        <v>0</v>
      </c>
      <c r="E117" s="93" t="str">
        <f>Tilinumerot!F31</f>
        <v>x</v>
      </c>
    </row>
    <row r="118" spans="1:5" x14ac:dyDescent="0.25">
      <c r="A118" s="75">
        <f>Tilinumerot!D32</f>
        <v>5180</v>
      </c>
      <c r="C118" s="76">
        <f>SUMIF(Menot!$N$5:$N$404,A118,Menot!$AC$5:$AC$404)</f>
        <v>0</v>
      </c>
      <c r="D118" s="89">
        <f t="shared" si="1"/>
        <v>0</v>
      </c>
      <c r="E118" s="93" t="str">
        <f>Tilinumerot!F32</f>
        <v>x</v>
      </c>
    </row>
    <row r="119" spans="1:5" x14ac:dyDescent="0.25">
      <c r="A119" s="75">
        <f>Tilinumerot!D33</f>
        <v>5190</v>
      </c>
      <c r="C119" s="76">
        <f>SUMIF(Menot!$N$5:$N$404,A119,Menot!$AC$5:$AC$404)</f>
        <v>0</v>
      </c>
      <c r="D119" s="89">
        <f t="shared" si="1"/>
        <v>0</v>
      </c>
      <c r="E119" s="93" t="str">
        <f>Tilinumerot!F33</f>
        <v>x</v>
      </c>
    </row>
    <row r="120" spans="1:5" x14ac:dyDescent="0.25">
      <c r="A120" s="75">
        <f>Tilinumerot!D34</f>
        <v>5200</v>
      </c>
      <c r="C120" s="76">
        <f>SUMIF(Menot!$N$5:$N$404,A120,Menot!$AC$5:$AC$404)</f>
        <v>0</v>
      </c>
      <c r="D120" s="89">
        <f t="shared" si="1"/>
        <v>0</v>
      </c>
      <c r="E120" s="93" t="str">
        <f>Tilinumerot!F34</f>
        <v>x</v>
      </c>
    </row>
    <row r="121" spans="1:5" x14ac:dyDescent="0.25">
      <c r="A121" s="75">
        <f>Tilinumerot!D35</f>
        <v>5210</v>
      </c>
      <c r="C121" s="76">
        <f>SUMIF(Menot!$N$5:$N$404,A121,Menot!$AC$5:$AC$404)</f>
        <v>0</v>
      </c>
      <c r="D121" s="89">
        <f t="shared" si="1"/>
        <v>0</v>
      </c>
      <c r="E121" s="93" t="str">
        <f>Tilinumerot!F35</f>
        <v>x</v>
      </c>
    </row>
    <row r="122" spans="1:5" x14ac:dyDescent="0.25">
      <c r="A122" s="75">
        <f>Tilinumerot!D36</f>
        <v>5220</v>
      </c>
      <c r="C122" s="76">
        <f>SUMIF(Menot!$N$5:$N$404,A122,Menot!$AC$5:$AC$404)</f>
        <v>0</v>
      </c>
      <c r="D122" s="89">
        <f t="shared" si="1"/>
        <v>0</v>
      </c>
      <c r="E122" s="93" t="str">
        <f>Tilinumerot!F36</f>
        <v>x</v>
      </c>
    </row>
    <row r="123" spans="1:5" x14ac:dyDescent="0.25">
      <c r="A123" s="75">
        <f>Tilinumerot!D37</f>
        <v>5230</v>
      </c>
      <c r="C123" s="76">
        <f>SUMIF(Menot!$N$5:$N$404,A123,Menot!$AC$5:$AC$404)</f>
        <v>0</v>
      </c>
      <c r="D123" s="89">
        <f t="shared" si="1"/>
        <v>0</v>
      </c>
      <c r="E123" s="93" t="str">
        <f>Tilinumerot!F37</f>
        <v>x</v>
      </c>
    </row>
    <row r="124" spans="1:5" x14ac:dyDescent="0.25">
      <c r="A124" s="75">
        <f>Tilinumerot!D38</f>
        <v>5240</v>
      </c>
      <c r="C124" s="76">
        <f>SUMIF(Menot!$N$5:$N$404,A124,Menot!$AC$5:$AC$404)</f>
        <v>0</v>
      </c>
      <c r="D124" s="89">
        <f t="shared" si="1"/>
        <v>0</v>
      </c>
      <c r="E124" s="93" t="str">
        <f>Tilinumerot!F38</f>
        <v>x</v>
      </c>
    </row>
    <row r="125" spans="1:5" x14ac:dyDescent="0.25">
      <c r="A125" s="75">
        <f>Tilinumerot!D39</f>
        <v>5250</v>
      </c>
      <c r="C125" s="76">
        <f>SUMIF(Menot!$N$5:$N$404,A125,Menot!$AC$5:$AC$404)</f>
        <v>0</v>
      </c>
      <c r="D125" s="89">
        <f t="shared" si="1"/>
        <v>0</v>
      </c>
      <c r="E125" s="93" t="str">
        <f>Tilinumerot!F39</f>
        <v>x</v>
      </c>
    </row>
    <row r="126" spans="1:5" x14ac:dyDescent="0.25">
      <c r="A126" s="75">
        <f>Tilinumerot!D40</f>
        <v>5260</v>
      </c>
      <c r="C126" s="76">
        <f>SUMIF(Menot!$N$5:$N$404,A126,Menot!$AC$5:$AC$404)</f>
        <v>0</v>
      </c>
      <c r="D126" s="89">
        <f t="shared" si="1"/>
        <v>0</v>
      </c>
      <c r="E126" s="93" t="str">
        <f>Tilinumerot!F40</f>
        <v>x</v>
      </c>
    </row>
    <row r="127" spans="1:5" x14ac:dyDescent="0.25">
      <c r="A127" s="75">
        <f>Tilinumerot!D41</f>
        <v>5270</v>
      </c>
      <c r="C127" s="76">
        <f>SUMIF(Menot!$N$5:$N$404,A127,Menot!$AC$5:$AC$404)</f>
        <v>0</v>
      </c>
      <c r="D127" s="89">
        <f t="shared" si="1"/>
        <v>0</v>
      </c>
      <c r="E127" s="93" t="str">
        <f>Tilinumerot!F41</f>
        <v>x</v>
      </c>
    </row>
    <row r="128" spans="1:5" x14ac:dyDescent="0.25">
      <c r="A128" s="75">
        <f>Tilinumerot!D42</f>
        <v>5280</v>
      </c>
      <c r="C128" s="76">
        <f>SUMIF(Menot!$N$5:$N$404,A128,Menot!$AC$5:$AC$404)</f>
        <v>0</v>
      </c>
      <c r="D128" s="89">
        <f t="shared" si="1"/>
        <v>0</v>
      </c>
      <c r="E128" s="93" t="str">
        <f>Tilinumerot!F42</f>
        <v>x</v>
      </c>
    </row>
    <row r="129" spans="1:6" x14ac:dyDescent="0.25">
      <c r="A129" s="75">
        <f>Tilinumerot!D43</f>
        <v>5290</v>
      </c>
      <c r="C129" s="76">
        <f>SUMIF(Menot!$N$5:$N$404,A129,Menot!$AC$5:$AC$404)</f>
        <v>0</v>
      </c>
      <c r="D129" s="89">
        <f t="shared" si="1"/>
        <v>0</v>
      </c>
      <c r="E129" s="93" t="str">
        <f>Tilinumerot!F43</f>
        <v>x</v>
      </c>
    </row>
    <row r="130" spans="1:6" x14ac:dyDescent="0.25">
      <c r="A130" s="75">
        <f>Tilinumerot!D44</f>
        <v>5300</v>
      </c>
      <c r="C130" s="76">
        <f>SUMIF(Menot!$N$5:$N$404,A130,Menot!$AC$5:$AC$404)</f>
        <v>0</v>
      </c>
      <c r="D130" s="89">
        <f t="shared" si="1"/>
        <v>0</v>
      </c>
      <c r="E130" s="93" t="str">
        <f>Tilinumerot!F44</f>
        <v>x</v>
      </c>
    </row>
    <row r="131" spans="1:6" x14ac:dyDescent="0.25">
      <c r="A131" s="75">
        <f>Tilinumerot!D45</f>
        <v>5310</v>
      </c>
      <c r="C131" s="76">
        <f>SUMIF(Menot!$N$5:$N$404,A131,Menot!$AC$5:$AC$404)</f>
        <v>0</v>
      </c>
      <c r="D131" s="89">
        <f t="shared" si="1"/>
        <v>0</v>
      </c>
      <c r="E131" s="93" t="str">
        <f>Tilinumerot!F45</f>
        <v>x</v>
      </c>
    </row>
    <row r="132" spans="1:6" x14ac:dyDescent="0.25">
      <c r="A132" s="75">
        <f>Tilinumerot!D46</f>
        <v>5320</v>
      </c>
      <c r="C132" s="76">
        <f>SUMIF(Menot!$N$5:$N$404,A132,Menot!$AC$5:$AC$404)</f>
        <v>0</v>
      </c>
      <c r="D132" s="89">
        <f t="shared" si="1"/>
        <v>0</v>
      </c>
      <c r="E132" s="93" t="str">
        <f>Tilinumerot!F46</f>
        <v>x</v>
      </c>
    </row>
    <row r="133" spans="1:6" x14ac:dyDescent="0.25">
      <c r="A133" s="75">
        <f>Tilinumerot!D47</f>
        <v>5330</v>
      </c>
      <c r="C133" s="76">
        <f>SUMIF(Menot!$N$5:$N$404,A133,Menot!$AC$5:$AC$404)</f>
        <v>0</v>
      </c>
      <c r="D133" s="89">
        <f t="shared" si="1"/>
        <v>0</v>
      </c>
      <c r="E133" s="93" t="str">
        <f>Tilinumerot!F47</f>
        <v>Palkat 1</v>
      </c>
    </row>
    <row r="134" spans="1:6" x14ac:dyDescent="0.25">
      <c r="A134" s="75">
        <f>Tilinumerot!D48</f>
        <v>5340</v>
      </c>
      <c r="C134" s="76">
        <f>SUMIF(Menot!$N$5:$N$404,A134,Menot!$AC$5:$AC$404)</f>
        <v>0</v>
      </c>
      <c r="D134" s="89">
        <f t="shared" si="1"/>
        <v>0</v>
      </c>
      <c r="E134" s="93" t="str">
        <f>Tilinumerot!F48</f>
        <v>Palkat 1 sivukulut</v>
      </c>
    </row>
    <row r="135" spans="1:6" x14ac:dyDescent="0.25">
      <c r="A135" s="75">
        <f>Tilinumerot!D49</f>
        <v>5350</v>
      </c>
      <c r="C135" s="76">
        <f>SUMIF(Menot!$N$5:$N$404,A135,Menot!$AC$5:$AC$404)</f>
        <v>0</v>
      </c>
      <c r="D135" s="89">
        <f t="shared" si="1"/>
        <v>0</v>
      </c>
      <c r="E135" s="93" t="str">
        <f>Tilinumerot!F49</f>
        <v>Palkat 2</v>
      </c>
    </row>
    <row r="136" spans="1:6" x14ac:dyDescent="0.25">
      <c r="A136" s="75">
        <f>Tilinumerot!D50</f>
        <v>5360</v>
      </c>
      <c r="C136" s="76">
        <f>SUMIF(Menot!$N$5:$N$404,A136,Menot!$AC$5:$AC$404)</f>
        <v>0</v>
      </c>
      <c r="D136" s="89">
        <f t="shared" si="1"/>
        <v>0</v>
      </c>
      <c r="E136" s="93" t="str">
        <f>Tilinumerot!F50</f>
        <v>Palkat 2 sivukulut</v>
      </c>
    </row>
    <row r="137" spans="1:6" x14ac:dyDescent="0.25">
      <c r="A137" s="75">
        <f>Tilinumerot!D51</f>
        <v>5370</v>
      </c>
      <c r="C137" s="76">
        <f>SUMIF(Menot!$N$5:$N$404,A137,Menot!$AC$5:$AC$404)</f>
        <v>0</v>
      </c>
      <c r="D137" s="89">
        <f t="shared" si="1"/>
        <v>0</v>
      </c>
      <c r="E137" s="93" t="str">
        <f>Tilinumerot!F51</f>
        <v>Palkat 3</v>
      </c>
    </row>
    <row r="138" spans="1:6" x14ac:dyDescent="0.25">
      <c r="A138" s="75">
        <f>Tilinumerot!D52</f>
        <v>5380</v>
      </c>
      <c r="C138" s="76">
        <f>SUMIF(Menot!$N$5:$N$404,A138,Menot!$AC$5:$AC$404)</f>
        <v>0</v>
      </c>
      <c r="D138" s="89">
        <f t="shared" si="1"/>
        <v>0</v>
      </c>
      <c r="E138" s="93" t="str">
        <f>Tilinumerot!F52</f>
        <v>Palkat 3 sivukulut</v>
      </c>
    </row>
    <row r="139" spans="1:6" x14ac:dyDescent="0.25">
      <c r="A139" s="75">
        <f>Tilinumerot!D53</f>
        <v>8110</v>
      </c>
      <c r="C139" s="76">
        <f>SUMIF(Menot!$N$5:$N$404,A139,Menot!$AC$5:$AC$404)</f>
        <v>0</v>
      </c>
      <c r="D139" s="89">
        <f t="shared" si="1"/>
        <v>0</v>
      </c>
      <c r="E139" s="93" t="str">
        <f>Tilinumerot!F53</f>
        <v>Korkokulut</v>
      </c>
    </row>
    <row r="140" spans="1:6" ht="15.75" thickBot="1" x14ac:dyDescent="0.3">
      <c r="A140" s="75">
        <f>Tilinumerot!D54</f>
        <v>9999</v>
      </c>
      <c r="C140" s="76">
        <f>SUMIF(Menot!$N$5:$N$404,A140,Menot!$AC$5:$AC$404)</f>
        <v>0</v>
      </c>
      <c r="D140" s="89">
        <f t="shared" si="1"/>
        <v>0</v>
      </c>
      <c r="E140" s="93" t="str">
        <f>Tilinumerot!F54</f>
        <v>Ennakkoverot</v>
      </c>
    </row>
    <row r="141" spans="1:6" ht="15.75" thickBot="1" x14ac:dyDescent="0.3">
      <c r="A141" s="120" t="s">
        <v>43</v>
      </c>
      <c r="C141" s="121">
        <f>SUM(C89:C140)</f>
        <v>0</v>
      </c>
      <c r="D141" s="214">
        <f>SUM(D89:D140)</f>
        <v>0</v>
      </c>
      <c r="E141" s="93"/>
    </row>
    <row r="142" spans="1:6" ht="15.75" thickBot="1" x14ac:dyDescent="0.3">
      <c r="A142" s="65"/>
    </row>
    <row r="143" spans="1:6" ht="15.75" thickBot="1" x14ac:dyDescent="0.3">
      <c r="A143" s="115" t="s">
        <v>153</v>
      </c>
      <c r="B143" s="73"/>
      <c r="C143" s="230" t="s">
        <v>36</v>
      </c>
      <c r="E143" s="231" t="s">
        <v>368</v>
      </c>
      <c r="F143" s="116"/>
    </row>
    <row r="144" spans="1:6" x14ac:dyDescent="0.25">
      <c r="A144" s="115" t="s">
        <v>154</v>
      </c>
      <c r="B144" s="73"/>
      <c r="C144" s="116"/>
      <c r="E144" s="164"/>
      <c r="F144" s="117"/>
    </row>
    <row r="145" spans="1:6" ht="30" x14ac:dyDescent="0.25">
      <c r="A145" s="240" t="s">
        <v>135</v>
      </c>
      <c r="B145" s="112"/>
      <c r="C145" s="233">
        <f>SUM(C34:C60)</f>
        <v>0</v>
      </c>
      <c r="E145" s="232" t="str">
        <f>A4</f>
        <v>Liikevaihto / tuotot ammatista yhteensä</v>
      </c>
      <c r="F145" s="233">
        <f>C4</f>
        <v>0</v>
      </c>
    </row>
    <row r="146" spans="1:6" x14ac:dyDescent="0.25">
      <c r="A146" s="240" t="s">
        <v>136</v>
      </c>
      <c r="B146" s="112"/>
      <c r="C146" s="233">
        <f>SUM(C61:C81)</f>
        <v>0</v>
      </c>
      <c r="E146" s="234" t="str">
        <f>A6</f>
        <v>Muut tuotot</v>
      </c>
      <c r="F146" s="233">
        <f>C6</f>
        <v>0</v>
      </c>
    </row>
    <row r="147" spans="1:6" x14ac:dyDescent="0.25">
      <c r="A147" s="240" t="s">
        <v>137</v>
      </c>
      <c r="B147" s="112"/>
      <c r="C147" s="233">
        <f>C82+C83</f>
        <v>0</v>
      </c>
      <c r="E147" s="234" t="str">
        <f>A5</f>
        <v>Saadut avustukset ja tuet</v>
      </c>
      <c r="F147" s="233">
        <f>C5</f>
        <v>0</v>
      </c>
    </row>
    <row r="148" spans="1:6" x14ac:dyDescent="0.25">
      <c r="A148" s="241" t="s">
        <v>365</v>
      </c>
      <c r="B148" s="112"/>
      <c r="C148" s="242">
        <f>SUM(C145:C147)</f>
        <v>0</v>
      </c>
      <c r="E148" s="167" t="s">
        <v>39</v>
      </c>
      <c r="F148" s="229">
        <f>SUM(F145:F147)</f>
        <v>0</v>
      </c>
    </row>
    <row r="149" spans="1:6" x14ac:dyDescent="0.25">
      <c r="A149" s="243" t="s">
        <v>367</v>
      </c>
      <c r="B149" s="112"/>
      <c r="C149" s="244"/>
      <c r="E149" s="164"/>
      <c r="F149" s="117"/>
    </row>
    <row r="150" spans="1:6" x14ac:dyDescent="0.25">
      <c r="A150" s="240" t="s">
        <v>363</v>
      </c>
      <c r="B150" s="112"/>
      <c r="C150" s="233">
        <f>SUM(C89:C97)</f>
        <v>0</v>
      </c>
      <c r="E150" s="234" t="str">
        <f>A12</f>
        <v>Ostot</v>
      </c>
      <c r="F150" s="233">
        <f>C12</f>
        <v>0</v>
      </c>
    </row>
    <row r="151" spans="1:6" x14ac:dyDescent="0.25">
      <c r="A151" s="240" t="s">
        <v>370</v>
      </c>
      <c r="B151" s="112"/>
      <c r="C151" s="233">
        <f>C98+C99</f>
        <v>0</v>
      </c>
      <c r="E151" s="234" t="str">
        <f>A13</f>
        <v>Ulkopuoliset palvelut</v>
      </c>
      <c r="F151" s="233">
        <f>C13</f>
        <v>0</v>
      </c>
    </row>
    <row r="152" spans="1:6" ht="15.75" thickBot="1" x14ac:dyDescent="0.3">
      <c r="A152" s="241" t="s">
        <v>43</v>
      </c>
      <c r="B152" s="112"/>
      <c r="C152" s="233">
        <f>C150+C151</f>
        <v>0</v>
      </c>
      <c r="E152" s="235" t="s">
        <v>43</v>
      </c>
      <c r="F152" s="233">
        <f>SUM(F150:F151)</f>
        <v>0</v>
      </c>
    </row>
    <row r="153" spans="1:6" ht="15.75" thickBot="1" x14ac:dyDescent="0.3">
      <c r="A153" s="243" t="s">
        <v>364</v>
      </c>
      <c r="B153" s="112"/>
      <c r="C153" s="242">
        <f>C148-C152</f>
        <v>0</v>
      </c>
      <c r="D153" s="247">
        <f>IF(C153&gt;0,C153/$C$148,0)</f>
        <v>0</v>
      </c>
      <c r="E153" s="164"/>
      <c r="F153" s="117"/>
    </row>
    <row r="154" spans="1:6" ht="30" x14ac:dyDescent="0.25">
      <c r="A154" s="245" t="s">
        <v>374</v>
      </c>
      <c r="B154" s="112"/>
      <c r="C154" s="233">
        <f>SUM(C133:C138)</f>
        <v>0</v>
      </c>
      <c r="D154" s="248"/>
      <c r="E154" s="236" t="str">
        <f>A14&amp;" "&amp;A15</f>
        <v>Palkat Eläke- ja henkilösivukulut</v>
      </c>
      <c r="F154" s="233">
        <f>C14+C15</f>
        <v>0</v>
      </c>
    </row>
    <row r="155" spans="1:6" x14ac:dyDescent="0.25">
      <c r="A155" s="240" t="s">
        <v>369</v>
      </c>
      <c r="B155" s="112"/>
      <c r="C155" s="233">
        <f>SUM(C100:C132)</f>
        <v>0</v>
      </c>
      <c r="D155" s="248"/>
      <c r="E155" s="236" t="str">
        <f>A21</f>
        <v>Muut vähennyskelpoiset kulut</v>
      </c>
      <c r="F155" s="233">
        <f>C19+C20+C21+C24</f>
        <v>0</v>
      </c>
    </row>
    <row r="156" spans="1:6" ht="15.75" thickBot="1" x14ac:dyDescent="0.3">
      <c r="A156" s="241" t="s">
        <v>43</v>
      </c>
      <c r="B156" s="112"/>
      <c r="C156" s="233">
        <f>SUM(C154:C155)</f>
        <v>0</v>
      </c>
      <c r="D156" s="248"/>
      <c r="E156" s="235" t="s">
        <v>43</v>
      </c>
      <c r="F156" s="233">
        <f>SUM(F154:F155)</f>
        <v>0</v>
      </c>
    </row>
    <row r="157" spans="1:6" ht="15.75" thickBot="1" x14ac:dyDescent="0.3">
      <c r="A157" s="243" t="s">
        <v>381</v>
      </c>
      <c r="B157" s="112"/>
      <c r="C157" s="242">
        <f>C153-C156</f>
        <v>0</v>
      </c>
      <c r="D157" s="247">
        <f>IF(C157&gt;0,C157/$C$148,0)</f>
        <v>0</v>
      </c>
      <c r="E157" s="164"/>
      <c r="F157" s="117"/>
    </row>
    <row r="158" spans="1:6" ht="30" x14ac:dyDescent="0.25">
      <c r="A158" s="240" t="s">
        <v>45</v>
      </c>
      <c r="B158" s="112"/>
      <c r="C158" s="233">
        <f>C17</f>
        <v>0</v>
      </c>
      <c r="D158" s="248"/>
      <c r="E158" s="236" t="str">
        <f>A16</f>
        <v>Poistot (lehdeltä Poistot, lainat, muut)</v>
      </c>
      <c r="F158" s="233">
        <f>C17</f>
        <v>0</v>
      </c>
    </row>
    <row r="159" spans="1:6" ht="15.75" thickBot="1" x14ac:dyDescent="0.3">
      <c r="A159" s="240" t="s">
        <v>9</v>
      </c>
      <c r="B159" s="112"/>
      <c r="C159" s="233">
        <f>C139</f>
        <v>0</v>
      </c>
      <c r="D159" s="248"/>
      <c r="E159" s="236" t="str">
        <f>A22</f>
        <v>Korot</v>
      </c>
      <c r="F159" s="233">
        <f>C22</f>
        <v>0</v>
      </c>
    </row>
    <row r="160" spans="1:6" ht="30.75" thickBot="1" x14ac:dyDescent="0.3">
      <c r="A160" s="243" t="s">
        <v>156</v>
      </c>
      <c r="B160" s="112"/>
      <c r="C160" s="246">
        <f>C157-C158-C159</f>
        <v>0</v>
      </c>
      <c r="D160" s="247">
        <f>IF(C160&gt;0,C160/$C$148,0)</f>
        <v>0</v>
      </c>
      <c r="E160" s="236" t="str">
        <f>A25</f>
        <v>Lisävähennykset (lehdeltä Poistot, lainat, muut)</v>
      </c>
      <c r="F160" s="237">
        <f>C25</f>
        <v>0</v>
      </c>
    </row>
    <row r="161" spans="1:7" ht="31.5" x14ac:dyDescent="0.35">
      <c r="A161" s="164"/>
      <c r="C161" s="117"/>
      <c r="E161" s="236" t="str">
        <f>A26</f>
        <v>Muu uusi tieto, lisää tarvittaessa</v>
      </c>
      <c r="F161" s="238"/>
      <c r="G161" t="s">
        <v>385</v>
      </c>
    </row>
    <row r="162" spans="1:7" ht="15.75" thickBot="1" x14ac:dyDescent="0.3">
      <c r="A162" s="181"/>
      <c r="B162" s="77"/>
      <c r="C162" s="176"/>
      <c r="E162" s="175" t="s">
        <v>383</v>
      </c>
      <c r="F162" s="239">
        <f>F148-F152-F156-F158-F160-F161</f>
        <v>0</v>
      </c>
    </row>
    <row r="163" spans="1:7" x14ac:dyDescent="0.25">
      <c r="A163" s="249" t="s">
        <v>386</v>
      </c>
    </row>
    <row r="164" spans="1:7" x14ac:dyDescent="0.25">
      <c r="A164" s="249" t="s">
        <v>387</v>
      </c>
    </row>
    <row r="165" spans="1:7" x14ac:dyDescent="0.25">
      <c r="A165" t="s">
        <v>384</v>
      </c>
      <c r="C165" s="24">
        <f>C86</f>
        <v>0</v>
      </c>
    </row>
    <row r="166" spans="1:7" x14ac:dyDescent="0.25">
      <c r="A166" t="s">
        <v>390</v>
      </c>
      <c r="C166" s="24">
        <f>C141</f>
        <v>0</v>
      </c>
    </row>
    <row r="167" spans="1:7" x14ac:dyDescent="0.25">
      <c r="A167" t="s">
        <v>382</v>
      </c>
      <c r="C167" s="24">
        <f>C165-C166</f>
        <v>0</v>
      </c>
    </row>
  </sheetData>
  <sheetProtection sheet="1" formatCells="0" formatColumns="0" formatRows="0"/>
  <mergeCells count="3">
    <mergeCell ref="H2:K2"/>
    <mergeCell ref="H1:K1"/>
    <mergeCell ref="M1:P1"/>
  </mergeCells>
  <conditionalFormatting sqref="M2:M19">
    <cfRule type="cellIs" dxfId="0" priority="1" operator="equal">
      <formula>$L$2</formula>
    </cfRule>
  </conditionalFormatting>
  <hyperlinks>
    <hyperlink ref="B2" location="Koodiselitteet!A1" display="Koodi" xr:uid="{00000000-0004-0000-0400-000000000000}"/>
    <hyperlink ref="A25" location="M11_muutmenot" display="Lisävähennykset (lehdeltä Poistot, lainat, muut)" xr:uid="{24E99CBE-66F4-4F9D-9978-617410832BF0}"/>
  </hyperlinks>
  <pageMargins left="0.7" right="0.7" top="0.75" bottom="0.75" header="0.3" footer="0.3"/>
  <pageSetup paperSize="9" scale="49" orientation="landscape" horizontalDpi="4294967293" verticalDpi="4294967293" r:id="rId1"/>
  <rowBreaks count="2" manualBreakCount="2">
    <brk id="29" max="11" man="1"/>
    <brk id="87" max="11" man="1"/>
  </rowBreaks>
  <colBreaks count="1" manualBreakCount="1">
    <brk id="12"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4"/>
  <sheetViews>
    <sheetView zoomScale="80" zoomScaleNormal="80" workbookViewId="0">
      <pane ySplit="2" topLeftCell="A3" activePane="bottomLeft" state="frozen"/>
      <selection pane="bottomLeft" activeCell="F29" sqref="F29"/>
    </sheetView>
  </sheetViews>
  <sheetFormatPr defaultRowHeight="15" x14ac:dyDescent="0.25"/>
  <cols>
    <col min="1" max="2" width="11.42578125" customWidth="1"/>
    <col min="3" max="3" width="48.42578125" customWidth="1"/>
    <col min="4" max="4" width="11" customWidth="1"/>
    <col min="6" max="6" width="42.85546875" customWidth="1"/>
  </cols>
  <sheetData>
    <row r="1" spans="1:6" ht="15.75" thickBot="1" x14ac:dyDescent="0.3">
      <c r="A1" s="298" t="s">
        <v>23</v>
      </c>
      <c r="B1" s="299"/>
      <c r="C1" s="300"/>
      <c r="D1" s="298" t="s">
        <v>24</v>
      </c>
      <c r="E1" s="299"/>
      <c r="F1" s="300"/>
    </row>
    <row r="2" spans="1:6" x14ac:dyDescent="0.25">
      <c r="A2" t="s">
        <v>19</v>
      </c>
      <c r="B2" t="s">
        <v>21</v>
      </c>
      <c r="C2" t="s">
        <v>20</v>
      </c>
      <c r="D2" t="s">
        <v>19</v>
      </c>
      <c r="E2" t="s">
        <v>21</v>
      </c>
      <c r="F2" t="s">
        <v>20</v>
      </c>
    </row>
    <row r="3" spans="1:6" x14ac:dyDescent="0.25">
      <c r="A3" s="36">
        <v>3000</v>
      </c>
      <c r="B3" t="s">
        <v>22</v>
      </c>
      <c r="C3" s="21" t="s">
        <v>388</v>
      </c>
      <c r="D3" s="36">
        <v>4000</v>
      </c>
      <c r="E3" t="s">
        <v>25</v>
      </c>
      <c r="F3" s="21" t="s">
        <v>378</v>
      </c>
    </row>
    <row r="4" spans="1:6" x14ac:dyDescent="0.25">
      <c r="A4" s="36">
        <v>3010</v>
      </c>
      <c r="B4" t="s">
        <v>22</v>
      </c>
      <c r="C4" s="21" t="s">
        <v>108</v>
      </c>
      <c r="D4" s="36">
        <v>4010</v>
      </c>
      <c r="E4" t="s">
        <v>25</v>
      </c>
      <c r="F4" s="21" t="s">
        <v>379</v>
      </c>
    </row>
    <row r="5" spans="1:6" x14ac:dyDescent="0.25">
      <c r="A5" s="36">
        <v>3020</v>
      </c>
      <c r="B5" t="s">
        <v>22</v>
      </c>
      <c r="C5" s="21" t="s">
        <v>109</v>
      </c>
      <c r="D5" s="36">
        <v>4020</v>
      </c>
      <c r="E5" t="s">
        <v>25</v>
      </c>
      <c r="F5" s="21" t="s">
        <v>378</v>
      </c>
    </row>
    <row r="6" spans="1:6" x14ac:dyDescent="0.25">
      <c r="A6" s="36">
        <v>3030</v>
      </c>
      <c r="B6" t="s">
        <v>22</v>
      </c>
      <c r="C6" s="21" t="s">
        <v>110</v>
      </c>
      <c r="D6" s="36">
        <v>4030</v>
      </c>
      <c r="E6" t="s">
        <v>25</v>
      </c>
      <c r="F6" s="21" t="s">
        <v>379</v>
      </c>
    </row>
    <row r="7" spans="1:6" x14ac:dyDescent="0.25">
      <c r="A7" s="36">
        <v>3040</v>
      </c>
      <c r="B7" t="s">
        <v>22</v>
      </c>
      <c r="C7" s="21" t="s">
        <v>111</v>
      </c>
      <c r="D7" s="36" t="s">
        <v>34</v>
      </c>
      <c r="E7" t="s">
        <v>25</v>
      </c>
      <c r="F7" s="21" t="s">
        <v>378</v>
      </c>
    </row>
    <row r="8" spans="1:6" x14ac:dyDescent="0.25">
      <c r="A8" s="36">
        <v>3050</v>
      </c>
      <c r="B8" t="s">
        <v>22</v>
      </c>
      <c r="C8" s="21" t="s">
        <v>112</v>
      </c>
      <c r="D8" s="36" t="s">
        <v>34</v>
      </c>
      <c r="E8" t="s">
        <v>25</v>
      </c>
      <c r="F8" s="21" t="s">
        <v>379</v>
      </c>
    </row>
    <row r="9" spans="1:6" x14ac:dyDescent="0.25">
      <c r="A9" s="36">
        <v>3060</v>
      </c>
      <c r="B9" t="s">
        <v>22</v>
      </c>
      <c r="C9" s="21" t="s">
        <v>113</v>
      </c>
      <c r="D9" s="36" t="s">
        <v>34</v>
      </c>
      <c r="E9" t="s">
        <v>25</v>
      </c>
      <c r="F9" s="21" t="s">
        <v>378</v>
      </c>
    </row>
    <row r="10" spans="1:6" x14ac:dyDescent="0.25">
      <c r="A10" s="36">
        <v>3070</v>
      </c>
      <c r="B10" t="s">
        <v>22</v>
      </c>
      <c r="C10" s="21" t="s">
        <v>114</v>
      </c>
      <c r="D10" s="36" t="s">
        <v>34</v>
      </c>
      <c r="E10" t="s">
        <v>25</v>
      </c>
      <c r="F10" s="21" t="s">
        <v>379</v>
      </c>
    </row>
    <row r="11" spans="1:6" x14ac:dyDescent="0.25">
      <c r="A11" s="36">
        <v>3080</v>
      </c>
      <c r="B11" t="s">
        <v>22</v>
      </c>
      <c r="C11" s="21" t="s">
        <v>115</v>
      </c>
      <c r="D11" s="36" t="s">
        <v>34</v>
      </c>
      <c r="E11" t="s">
        <v>25</v>
      </c>
      <c r="F11" s="21" t="s">
        <v>378</v>
      </c>
    </row>
    <row r="12" spans="1:6" x14ac:dyDescent="0.25">
      <c r="A12" s="36">
        <v>3090</v>
      </c>
      <c r="B12" t="s">
        <v>22</v>
      </c>
      <c r="C12" s="21" t="s">
        <v>116</v>
      </c>
      <c r="D12" s="36">
        <v>4800</v>
      </c>
      <c r="E12" t="s">
        <v>25</v>
      </c>
      <c r="F12" s="21" t="s">
        <v>380</v>
      </c>
    </row>
    <row r="13" spans="1:6" x14ac:dyDescent="0.25">
      <c r="A13" s="36">
        <v>3100</v>
      </c>
      <c r="B13" t="s">
        <v>22</v>
      </c>
      <c r="C13" s="21" t="s">
        <v>117</v>
      </c>
      <c r="D13" s="36" t="s">
        <v>34</v>
      </c>
      <c r="E13" t="s">
        <v>25</v>
      </c>
      <c r="F13" s="21" t="s">
        <v>34</v>
      </c>
    </row>
    <row r="14" spans="1:6" x14ac:dyDescent="0.25">
      <c r="A14" s="36">
        <v>3110</v>
      </c>
      <c r="B14" t="s">
        <v>22</v>
      </c>
      <c r="C14" s="21" t="s">
        <v>118</v>
      </c>
      <c r="D14" s="36">
        <v>5000</v>
      </c>
      <c r="E14" t="s">
        <v>25</v>
      </c>
      <c r="F14" s="21" t="s">
        <v>366</v>
      </c>
    </row>
    <row r="15" spans="1:6" x14ac:dyDescent="0.25">
      <c r="A15" s="36">
        <v>3120</v>
      </c>
      <c r="B15" t="s">
        <v>22</v>
      </c>
      <c r="C15" s="21" t="s">
        <v>119</v>
      </c>
      <c r="D15" s="36">
        <v>5010</v>
      </c>
      <c r="E15" t="s">
        <v>25</v>
      </c>
      <c r="F15" s="21" t="s">
        <v>34</v>
      </c>
    </row>
    <row r="16" spans="1:6" x14ac:dyDescent="0.25">
      <c r="A16" s="36">
        <v>3130</v>
      </c>
      <c r="B16" t="s">
        <v>22</v>
      </c>
      <c r="C16" s="21" t="s">
        <v>120</v>
      </c>
      <c r="D16" s="36">
        <v>5020</v>
      </c>
      <c r="E16" t="s">
        <v>25</v>
      </c>
      <c r="F16" s="21" t="s">
        <v>29</v>
      </c>
    </row>
    <row r="17" spans="1:6" x14ac:dyDescent="0.25">
      <c r="A17" s="36">
        <v>3140</v>
      </c>
      <c r="B17" t="s">
        <v>22</v>
      </c>
      <c r="C17" s="21" t="s">
        <v>121</v>
      </c>
      <c r="D17" s="36">
        <v>5030</v>
      </c>
      <c r="E17" t="s">
        <v>25</v>
      </c>
      <c r="F17" s="21" t="s">
        <v>30</v>
      </c>
    </row>
    <row r="18" spans="1:6" x14ac:dyDescent="0.25">
      <c r="A18" s="36">
        <v>3150</v>
      </c>
      <c r="B18" t="s">
        <v>22</v>
      </c>
      <c r="C18" s="21" t="s">
        <v>122</v>
      </c>
      <c r="D18" s="36">
        <v>5040</v>
      </c>
      <c r="E18" t="s">
        <v>25</v>
      </c>
      <c r="F18" s="21" t="s">
        <v>31</v>
      </c>
    </row>
    <row r="19" spans="1:6" x14ac:dyDescent="0.25">
      <c r="A19" s="36">
        <v>3160</v>
      </c>
      <c r="B19" t="s">
        <v>22</v>
      </c>
      <c r="C19" s="21" t="s">
        <v>123</v>
      </c>
      <c r="D19" s="36">
        <v>5050</v>
      </c>
      <c r="E19" t="s">
        <v>25</v>
      </c>
      <c r="F19" s="21" t="s">
        <v>32</v>
      </c>
    </row>
    <row r="20" spans="1:6" x14ac:dyDescent="0.25">
      <c r="A20" s="36">
        <v>3170</v>
      </c>
      <c r="B20" t="s">
        <v>22</v>
      </c>
      <c r="C20" s="21" t="s">
        <v>331</v>
      </c>
      <c r="D20" s="36">
        <v>5060</v>
      </c>
      <c r="E20" t="s">
        <v>25</v>
      </c>
      <c r="F20" s="21" t="s">
        <v>28</v>
      </c>
    </row>
    <row r="21" spans="1:6" x14ac:dyDescent="0.25">
      <c r="A21" s="36">
        <v>3180</v>
      </c>
      <c r="B21" t="s">
        <v>22</v>
      </c>
      <c r="C21" s="21" t="s">
        <v>353</v>
      </c>
      <c r="D21" s="36">
        <v>5070</v>
      </c>
      <c r="E21" t="s">
        <v>25</v>
      </c>
      <c r="F21" s="21" t="s">
        <v>26</v>
      </c>
    </row>
    <row r="22" spans="1:6" x14ac:dyDescent="0.25">
      <c r="A22" s="36">
        <v>3190</v>
      </c>
      <c r="B22" t="s">
        <v>22</v>
      </c>
      <c r="C22" s="21" t="s">
        <v>354</v>
      </c>
      <c r="D22" s="36">
        <v>5080</v>
      </c>
      <c r="E22" t="s">
        <v>25</v>
      </c>
      <c r="F22" s="21" t="s">
        <v>34</v>
      </c>
    </row>
    <row r="23" spans="1:6" x14ac:dyDescent="0.25">
      <c r="A23" s="36">
        <v>3200</v>
      </c>
      <c r="B23" t="s">
        <v>22</v>
      </c>
      <c r="C23" s="21" t="s">
        <v>355</v>
      </c>
      <c r="D23" s="36">
        <v>5090</v>
      </c>
      <c r="E23" t="s">
        <v>25</v>
      </c>
      <c r="F23" s="21" t="s">
        <v>34</v>
      </c>
    </row>
    <row r="24" spans="1:6" x14ac:dyDescent="0.25">
      <c r="A24" s="36">
        <v>3210</v>
      </c>
      <c r="B24" t="s">
        <v>22</v>
      </c>
      <c r="C24" s="21" t="s">
        <v>356</v>
      </c>
      <c r="D24" s="36">
        <v>5100</v>
      </c>
      <c r="E24" t="s">
        <v>25</v>
      </c>
      <c r="F24" s="21" t="s">
        <v>34</v>
      </c>
    </row>
    <row r="25" spans="1:6" x14ac:dyDescent="0.25">
      <c r="A25" s="36">
        <v>3220</v>
      </c>
      <c r="B25" t="s">
        <v>22</v>
      </c>
      <c r="C25" s="21" t="s">
        <v>357</v>
      </c>
      <c r="D25" s="36">
        <v>5110</v>
      </c>
      <c r="E25" t="s">
        <v>25</v>
      </c>
      <c r="F25" s="21" t="s">
        <v>34</v>
      </c>
    </row>
    <row r="26" spans="1:6" x14ac:dyDescent="0.25">
      <c r="A26" s="36">
        <v>3230</v>
      </c>
      <c r="B26" t="s">
        <v>22</v>
      </c>
      <c r="C26" s="21" t="s">
        <v>358</v>
      </c>
      <c r="D26" s="36">
        <v>5120</v>
      </c>
      <c r="E26" t="s">
        <v>25</v>
      </c>
      <c r="F26" s="21" t="s">
        <v>34</v>
      </c>
    </row>
    <row r="27" spans="1:6" x14ac:dyDescent="0.25">
      <c r="A27" s="36">
        <v>3240</v>
      </c>
      <c r="B27" t="s">
        <v>22</v>
      </c>
      <c r="C27" s="21" t="s">
        <v>359</v>
      </c>
      <c r="D27" s="36">
        <v>5130</v>
      </c>
      <c r="E27" t="s">
        <v>25</v>
      </c>
      <c r="F27" s="21" t="s">
        <v>34</v>
      </c>
    </row>
    <row r="28" spans="1:6" x14ac:dyDescent="0.25">
      <c r="A28" s="36">
        <v>3250</v>
      </c>
      <c r="B28" t="s">
        <v>22</v>
      </c>
      <c r="C28" s="21" t="s">
        <v>360</v>
      </c>
      <c r="D28" s="36">
        <v>5140</v>
      </c>
      <c r="E28" t="s">
        <v>25</v>
      </c>
      <c r="F28" s="21" t="s">
        <v>34</v>
      </c>
    </row>
    <row r="29" spans="1:6" x14ac:dyDescent="0.25">
      <c r="A29" s="36">
        <v>3260</v>
      </c>
      <c r="B29" t="s">
        <v>22</v>
      </c>
      <c r="C29" s="21" t="s">
        <v>361</v>
      </c>
      <c r="D29" s="36">
        <v>5150</v>
      </c>
      <c r="E29" t="s">
        <v>25</v>
      </c>
      <c r="F29" s="21" t="s">
        <v>34</v>
      </c>
    </row>
    <row r="30" spans="1:6" x14ac:dyDescent="0.25">
      <c r="A30" s="36">
        <v>3500</v>
      </c>
      <c r="B30" t="s">
        <v>22</v>
      </c>
      <c r="C30" s="21" t="s">
        <v>332</v>
      </c>
      <c r="D30" s="36">
        <v>5160</v>
      </c>
      <c r="E30" t="s">
        <v>25</v>
      </c>
      <c r="F30" s="21" t="s">
        <v>34</v>
      </c>
    </row>
    <row r="31" spans="1:6" x14ac:dyDescent="0.25">
      <c r="A31" s="36">
        <v>3501</v>
      </c>
      <c r="B31" t="s">
        <v>22</v>
      </c>
      <c r="C31" s="21" t="s">
        <v>333</v>
      </c>
      <c r="D31" s="36">
        <v>5170</v>
      </c>
      <c r="E31" t="s">
        <v>25</v>
      </c>
      <c r="F31" s="21" t="s">
        <v>34</v>
      </c>
    </row>
    <row r="32" spans="1:6" x14ac:dyDescent="0.25">
      <c r="A32" s="36">
        <v>3502</v>
      </c>
      <c r="B32" t="s">
        <v>22</v>
      </c>
      <c r="C32" s="21" t="s">
        <v>334</v>
      </c>
      <c r="D32" s="36">
        <v>5180</v>
      </c>
      <c r="E32" t="s">
        <v>25</v>
      </c>
      <c r="F32" s="21" t="s">
        <v>34</v>
      </c>
    </row>
    <row r="33" spans="1:6" x14ac:dyDescent="0.25">
      <c r="A33" s="36">
        <v>3503</v>
      </c>
      <c r="B33" t="s">
        <v>22</v>
      </c>
      <c r="C33" s="21" t="s">
        <v>335</v>
      </c>
      <c r="D33" s="36">
        <v>5190</v>
      </c>
      <c r="E33" t="s">
        <v>25</v>
      </c>
      <c r="F33" s="21" t="s">
        <v>34</v>
      </c>
    </row>
    <row r="34" spans="1:6" x14ac:dyDescent="0.25">
      <c r="A34" s="36">
        <v>3504</v>
      </c>
      <c r="B34" t="s">
        <v>22</v>
      </c>
      <c r="C34" s="21" t="s">
        <v>336</v>
      </c>
      <c r="D34" s="36">
        <v>5200</v>
      </c>
      <c r="E34" t="s">
        <v>25</v>
      </c>
      <c r="F34" s="21" t="s">
        <v>34</v>
      </c>
    </row>
    <row r="35" spans="1:6" x14ac:dyDescent="0.25">
      <c r="A35" s="36">
        <v>3505</v>
      </c>
      <c r="B35" t="s">
        <v>22</v>
      </c>
      <c r="C35" s="21" t="s">
        <v>337</v>
      </c>
      <c r="D35" s="36">
        <v>5210</v>
      </c>
      <c r="E35" t="s">
        <v>25</v>
      </c>
      <c r="F35" s="21" t="s">
        <v>34</v>
      </c>
    </row>
    <row r="36" spans="1:6" x14ac:dyDescent="0.25">
      <c r="A36" s="36">
        <v>3506</v>
      </c>
      <c r="B36" t="s">
        <v>22</v>
      </c>
      <c r="C36" s="21" t="s">
        <v>338</v>
      </c>
      <c r="D36" s="36">
        <v>5220</v>
      </c>
      <c r="E36" t="s">
        <v>25</v>
      </c>
      <c r="F36" s="21" t="s">
        <v>34</v>
      </c>
    </row>
    <row r="37" spans="1:6" x14ac:dyDescent="0.25">
      <c r="A37" s="36">
        <v>3507</v>
      </c>
      <c r="B37" t="s">
        <v>22</v>
      </c>
      <c r="C37" s="21" t="s">
        <v>339</v>
      </c>
      <c r="D37" s="36">
        <v>5230</v>
      </c>
      <c r="E37" t="s">
        <v>25</v>
      </c>
      <c r="F37" s="21" t="s">
        <v>34</v>
      </c>
    </row>
    <row r="38" spans="1:6" x14ac:dyDescent="0.25">
      <c r="A38" s="36">
        <v>3508</v>
      </c>
      <c r="B38" t="s">
        <v>22</v>
      </c>
      <c r="C38" s="21" t="s">
        <v>340</v>
      </c>
      <c r="D38" s="36">
        <v>5240</v>
      </c>
      <c r="E38" t="s">
        <v>25</v>
      </c>
      <c r="F38" s="21" t="s">
        <v>34</v>
      </c>
    </row>
    <row r="39" spans="1:6" x14ac:dyDescent="0.25">
      <c r="A39" s="36">
        <v>3509</v>
      </c>
      <c r="B39" t="s">
        <v>22</v>
      </c>
      <c r="C39" s="21" t="s">
        <v>341</v>
      </c>
      <c r="D39" s="36">
        <v>5250</v>
      </c>
      <c r="E39" t="s">
        <v>25</v>
      </c>
      <c r="F39" s="21" t="s">
        <v>34</v>
      </c>
    </row>
    <row r="40" spans="1:6" x14ac:dyDescent="0.25">
      <c r="A40" s="36">
        <v>3510</v>
      </c>
      <c r="B40" t="s">
        <v>22</v>
      </c>
      <c r="C40" s="21" t="s">
        <v>342</v>
      </c>
      <c r="D40" s="36">
        <v>5260</v>
      </c>
      <c r="E40" t="s">
        <v>25</v>
      </c>
      <c r="F40" s="21" t="s">
        <v>34</v>
      </c>
    </row>
    <row r="41" spans="1:6" x14ac:dyDescent="0.25">
      <c r="A41" s="36">
        <v>3511</v>
      </c>
      <c r="B41" t="s">
        <v>22</v>
      </c>
      <c r="C41" s="21" t="s">
        <v>343</v>
      </c>
      <c r="D41" s="36">
        <v>5270</v>
      </c>
      <c r="E41" t="s">
        <v>25</v>
      </c>
      <c r="F41" s="21" t="s">
        <v>34</v>
      </c>
    </row>
    <row r="42" spans="1:6" x14ac:dyDescent="0.25">
      <c r="A42" s="36">
        <v>3512</v>
      </c>
      <c r="B42" t="s">
        <v>22</v>
      </c>
      <c r="C42" s="21" t="s">
        <v>344</v>
      </c>
      <c r="D42" s="36">
        <v>5280</v>
      </c>
      <c r="E42" t="s">
        <v>25</v>
      </c>
      <c r="F42" s="21" t="s">
        <v>34</v>
      </c>
    </row>
    <row r="43" spans="1:6" x14ac:dyDescent="0.25">
      <c r="A43" s="36">
        <v>3513</v>
      </c>
      <c r="B43" t="s">
        <v>22</v>
      </c>
      <c r="C43" s="21" t="s">
        <v>345</v>
      </c>
      <c r="D43" s="36">
        <v>5290</v>
      </c>
      <c r="E43" t="s">
        <v>25</v>
      </c>
      <c r="F43" s="21" t="s">
        <v>34</v>
      </c>
    </row>
    <row r="44" spans="1:6" x14ac:dyDescent="0.25">
      <c r="A44" s="36">
        <v>3514</v>
      </c>
      <c r="B44" t="s">
        <v>22</v>
      </c>
      <c r="C44" s="21" t="s">
        <v>346</v>
      </c>
      <c r="D44" s="36">
        <v>5300</v>
      </c>
      <c r="E44" t="s">
        <v>25</v>
      </c>
      <c r="F44" s="21" t="s">
        <v>34</v>
      </c>
    </row>
    <row r="45" spans="1:6" x14ac:dyDescent="0.25">
      <c r="A45" s="36">
        <v>3515</v>
      </c>
      <c r="B45" t="s">
        <v>22</v>
      </c>
      <c r="C45" s="21" t="s">
        <v>347</v>
      </c>
      <c r="D45" s="36">
        <v>5310</v>
      </c>
      <c r="E45" t="s">
        <v>25</v>
      </c>
      <c r="F45" s="21" t="s">
        <v>34</v>
      </c>
    </row>
    <row r="46" spans="1:6" x14ac:dyDescent="0.25">
      <c r="A46" s="36">
        <v>3516</v>
      </c>
      <c r="B46" t="s">
        <v>22</v>
      </c>
      <c r="C46" s="21" t="s">
        <v>348</v>
      </c>
      <c r="D46" s="36">
        <v>5320</v>
      </c>
      <c r="E46" t="s">
        <v>25</v>
      </c>
      <c r="F46" s="21" t="s">
        <v>34</v>
      </c>
    </row>
    <row r="47" spans="1:6" x14ac:dyDescent="0.25">
      <c r="A47" s="36">
        <v>3517</v>
      </c>
      <c r="B47" t="s">
        <v>22</v>
      </c>
      <c r="C47" s="21" t="s">
        <v>349</v>
      </c>
      <c r="D47" s="36">
        <v>5330</v>
      </c>
      <c r="E47" t="s">
        <v>25</v>
      </c>
      <c r="F47" s="21" t="s">
        <v>371</v>
      </c>
    </row>
    <row r="48" spans="1:6" x14ac:dyDescent="0.25">
      <c r="A48" s="36">
        <v>3518</v>
      </c>
      <c r="B48" t="s">
        <v>22</v>
      </c>
      <c r="C48" s="21" t="s">
        <v>350</v>
      </c>
      <c r="D48" s="36">
        <v>5340</v>
      </c>
      <c r="E48" t="s">
        <v>25</v>
      </c>
      <c r="F48" s="21" t="s">
        <v>375</v>
      </c>
    </row>
    <row r="49" spans="1:6" x14ac:dyDescent="0.25">
      <c r="A49" s="36">
        <v>3519</v>
      </c>
      <c r="B49" t="s">
        <v>22</v>
      </c>
      <c r="C49" s="21" t="s">
        <v>351</v>
      </c>
      <c r="D49" s="36">
        <v>5350</v>
      </c>
      <c r="E49" t="s">
        <v>25</v>
      </c>
      <c r="F49" s="21" t="s">
        <v>372</v>
      </c>
    </row>
    <row r="50" spans="1:6" x14ac:dyDescent="0.25">
      <c r="A50" s="36">
        <v>3520</v>
      </c>
      <c r="B50" t="s">
        <v>22</v>
      </c>
      <c r="C50" s="21" t="s">
        <v>352</v>
      </c>
      <c r="D50" s="36">
        <v>5360</v>
      </c>
      <c r="E50" t="s">
        <v>25</v>
      </c>
      <c r="F50" s="21" t="s">
        <v>376</v>
      </c>
    </row>
    <row r="51" spans="1:6" x14ac:dyDescent="0.25">
      <c r="A51" s="36">
        <v>3521</v>
      </c>
      <c r="B51" t="s">
        <v>22</v>
      </c>
      <c r="C51" s="21" t="s">
        <v>137</v>
      </c>
      <c r="D51" s="36">
        <v>5370</v>
      </c>
      <c r="E51" t="s">
        <v>25</v>
      </c>
      <c r="F51" s="21" t="s">
        <v>373</v>
      </c>
    </row>
    <row r="52" spans="1:6" x14ac:dyDescent="0.25">
      <c r="A52" s="36">
        <v>3522</v>
      </c>
      <c r="B52" t="s">
        <v>22</v>
      </c>
      <c r="C52" s="21" t="s">
        <v>362</v>
      </c>
      <c r="D52" s="36">
        <v>5380</v>
      </c>
      <c r="E52" t="s">
        <v>25</v>
      </c>
      <c r="F52" s="21" t="s">
        <v>377</v>
      </c>
    </row>
    <row r="53" spans="1:6" x14ac:dyDescent="0.25">
      <c r="A53" s="36">
        <v>8010</v>
      </c>
      <c r="B53" t="s">
        <v>22</v>
      </c>
      <c r="C53" s="21" t="s">
        <v>125</v>
      </c>
      <c r="D53" s="36">
        <v>8110</v>
      </c>
      <c r="E53" t="s">
        <v>25</v>
      </c>
      <c r="F53" s="21" t="s">
        <v>33</v>
      </c>
    </row>
    <row r="54" spans="1:6" x14ac:dyDescent="0.25">
      <c r="A54" s="36">
        <v>8015</v>
      </c>
      <c r="B54" t="s">
        <v>22</v>
      </c>
      <c r="C54" s="21" t="s">
        <v>124</v>
      </c>
      <c r="D54" s="36">
        <v>9999</v>
      </c>
      <c r="E54" t="s">
        <v>25</v>
      </c>
      <c r="F54" s="21" t="s">
        <v>105</v>
      </c>
    </row>
  </sheetData>
  <sheetProtection sheet="1" objects="1" scenarios="1" formatCells="0" formatColumns="0" formatRows="0"/>
  <mergeCells count="2">
    <mergeCell ref="A1:C1"/>
    <mergeCell ref="D1:F1"/>
  </mergeCells>
  <phoneticPr fontId="13" type="noConversion"/>
  <pageMargins left="0.7" right="0.7" top="0.75" bottom="0.75" header="0.3" footer="0.3"/>
  <pageSetup paperSize="9" scale="65"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zoomScale="90" zoomScaleNormal="90" workbookViewId="0">
      <selection activeCell="A3" sqref="A3"/>
    </sheetView>
  </sheetViews>
  <sheetFormatPr defaultRowHeight="15" x14ac:dyDescent="0.25"/>
  <cols>
    <col min="2" max="2" width="45.7109375" customWidth="1"/>
    <col min="4" max="4" width="1.85546875" customWidth="1"/>
  </cols>
  <sheetData>
    <row r="1" spans="1:6" x14ac:dyDescent="0.25">
      <c r="A1" s="1" t="s">
        <v>5</v>
      </c>
      <c r="E1" s="1" t="s">
        <v>6</v>
      </c>
    </row>
    <row r="2" spans="1:6" ht="15.75" thickBot="1" x14ac:dyDescent="0.3"/>
    <row r="3" spans="1:6" ht="15.75" thickBot="1" x14ac:dyDescent="0.3">
      <c r="A3" s="210" t="s">
        <v>193</v>
      </c>
      <c r="B3" t="s">
        <v>210</v>
      </c>
      <c r="E3" s="210" t="s">
        <v>197</v>
      </c>
      <c r="F3" t="s">
        <v>215</v>
      </c>
    </row>
    <row r="4" spans="1:6" ht="15.75" thickBot="1" x14ac:dyDescent="0.3">
      <c r="A4" s="210" t="s">
        <v>194</v>
      </c>
      <c r="B4" t="s">
        <v>211</v>
      </c>
      <c r="E4" s="210" t="s">
        <v>198</v>
      </c>
      <c r="F4" t="s">
        <v>214</v>
      </c>
    </row>
    <row r="5" spans="1:6" ht="15.75" thickBot="1" x14ac:dyDescent="0.3">
      <c r="A5" s="210" t="s">
        <v>195</v>
      </c>
      <c r="B5" t="s">
        <v>212</v>
      </c>
      <c r="E5" s="210" t="s">
        <v>199</v>
      </c>
      <c r="F5" t="s">
        <v>128</v>
      </c>
    </row>
    <row r="6" spans="1:6" ht="15.75" thickBot="1" x14ac:dyDescent="0.3">
      <c r="A6" s="210" t="s">
        <v>196</v>
      </c>
      <c r="B6" t="s">
        <v>213</v>
      </c>
      <c r="E6" s="210" t="s">
        <v>200</v>
      </c>
      <c r="F6" t="s">
        <v>129</v>
      </c>
    </row>
    <row r="7" spans="1:6" ht="15.75" thickBot="1" x14ac:dyDescent="0.3">
      <c r="A7" s="210" t="s">
        <v>223</v>
      </c>
      <c r="B7" t="s">
        <v>226</v>
      </c>
      <c r="E7" s="210" t="s">
        <v>201</v>
      </c>
      <c r="F7" t="s">
        <v>216</v>
      </c>
    </row>
    <row r="8" spans="1:6" ht="15.75" thickBot="1" x14ac:dyDescent="0.3">
      <c r="A8" s="210" t="s">
        <v>224</v>
      </c>
      <c r="B8" t="s">
        <v>226</v>
      </c>
      <c r="E8" s="210" t="s">
        <v>202</v>
      </c>
      <c r="F8" t="s">
        <v>131</v>
      </c>
    </row>
    <row r="9" spans="1:6" ht="15.75" thickBot="1" x14ac:dyDescent="0.3">
      <c r="E9" s="210" t="s">
        <v>203</v>
      </c>
      <c r="F9" t="s">
        <v>217</v>
      </c>
    </row>
    <row r="10" spans="1:6" ht="15.75" thickBot="1" x14ac:dyDescent="0.3">
      <c r="E10" s="210" t="s">
        <v>204</v>
      </c>
      <c r="F10" t="s">
        <v>218</v>
      </c>
    </row>
    <row r="11" spans="1:6" ht="15.75" thickBot="1" x14ac:dyDescent="0.3">
      <c r="E11" s="210" t="s">
        <v>205</v>
      </c>
      <c r="F11" t="s">
        <v>219</v>
      </c>
    </row>
    <row r="12" spans="1:6" ht="15.75" thickBot="1" x14ac:dyDescent="0.3">
      <c r="E12" s="210" t="s">
        <v>206</v>
      </c>
      <c r="F12" t="s">
        <v>220</v>
      </c>
    </row>
    <row r="13" spans="1:6" ht="15.75" thickBot="1" x14ac:dyDescent="0.3">
      <c r="E13" s="210" t="s">
        <v>207</v>
      </c>
      <c r="F13" t="s">
        <v>221</v>
      </c>
    </row>
  </sheetData>
  <sheetProtection algorithmName="SHA-512" hashValue="rPiGcUVdRHgxzqLGYIPYh3IQ6rbaC9/5TNbZkYutg1eYLfTFbv7+bwV1TGE/PKQaoZu0DNNcQGgFt013z4C38g==" saltValue="719GKysNShBo1NVshNWwmQ==" spinCount="100000" sheet="1" objects="1" scenarios="1" formatCells="0" formatColumns="0"/>
  <phoneticPr fontId="13" type="noConversion"/>
  <pageMargins left="0.7" right="0.7" top="0.75" bottom="0.75" header="0.3" footer="0.3"/>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9"/>
  <sheetViews>
    <sheetView workbookViewId="0">
      <selection activeCell="B13" sqref="B13"/>
    </sheetView>
  </sheetViews>
  <sheetFormatPr defaultRowHeight="15" x14ac:dyDescent="0.25"/>
  <cols>
    <col min="1" max="1" width="14" bestFit="1" customWidth="1"/>
    <col min="2" max="2" width="12.85546875" bestFit="1" customWidth="1"/>
  </cols>
  <sheetData>
    <row r="1" spans="1:4" x14ac:dyDescent="0.25">
      <c r="A1" t="s">
        <v>7</v>
      </c>
      <c r="D1" t="s">
        <v>8</v>
      </c>
    </row>
    <row r="3" spans="1:4" x14ac:dyDescent="0.25">
      <c r="A3" t="s">
        <v>5</v>
      </c>
      <c r="B3" t="s">
        <v>6</v>
      </c>
    </row>
    <row r="4" spans="1:4" x14ac:dyDescent="0.25">
      <c r="A4" s="6">
        <v>2159</v>
      </c>
    </row>
    <row r="5" spans="1:4" x14ac:dyDescent="0.25">
      <c r="A5" s="7">
        <v>361000</v>
      </c>
    </row>
    <row r="6" spans="1:4" x14ac:dyDescent="0.25">
      <c r="A6" s="6">
        <v>167767</v>
      </c>
    </row>
    <row r="7" spans="1:4" x14ac:dyDescent="0.25">
      <c r="A7" s="6"/>
      <c r="B7" s="5">
        <v>169775</v>
      </c>
    </row>
    <row r="8" spans="1:4" x14ac:dyDescent="0.25">
      <c r="A8" s="6"/>
      <c r="B8">
        <v>4487</v>
      </c>
    </row>
    <row r="9" spans="1:4" x14ac:dyDescent="0.25">
      <c r="A9" s="6"/>
      <c r="B9">
        <v>939</v>
      </c>
    </row>
    <row r="10" spans="1:4" x14ac:dyDescent="0.25">
      <c r="A10" s="6"/>
      <c r="B10">
        <v>21949</v>
      </c>
    </row>
    <row r="11" spans="1:4" x14ac:dyDescent="0.25">
      <c r="A11" s="6"/>
      <c r="B11">
        <v>19595</v>
      </c>
    </row>
    <row r="12" spans="1:4" x14ac:dyDescent="0.25">
      <c r="A12" s="6"/>
      <c r="B12">
        <v>6284.93</v>
      </c>
    </row>
    <row r="13" spans="1:4" x14ac:dyDescent="0.25">
      <c r="A13" s="6"/>
      <c r="B13">
        <v>4065</v>
      </c>
    </row>
    <row r="14" spans="1:4" x14ac:dyDescent="0.25">
      <c r="A14" s="6"/>
      <c r="B14">
        <v>95</v>
      </c>
    </row>
    <row r="15" spans="1:4" x14ac:dyDescent="0.25">
      <c r="A15" s="6"/>
      <c r="B15">
        <v>5680</v>
      </c>
    </row>
    <row r="16" spans="1:4" x14ac:dyDescent="0.25">
      <c r="A16" s="6"/>
      <c r="B16">
        <v>380</v>
      </c>
    </row>
    <row r="17" spans="1:2" x14ac:dyDescent="0.25">
      <c r="A17" s="6"/>
      <c r="B17">
        <v>27925</v>
      </c>
    </row>
    <row r="18" spans="1:2" x14ac:dyDescent="0.25">
      <c r="A18" s="6"/>
      <c r="B18">
        <v>569.69000000000005</v>
      </c>
    </row>
    <row r="19" spans="1:2" x14ac:dyDescent="0.25">
      <c r="A19" s="6"/>
      <c r="B19">
        <v>5208.2</v>
      </c>
    </row>
    <row r="20" spans="1:2" x14ac:dyDescent="0.25">
      <c r="A20" s="6"/>
      <c r="B20">
        <v>670.22</v>
      </c>
    </row>
    <row r="21" spans="1:2" x14ac:dyDescent="0.25">
      <c r="A21" s="6"/>
      <c r="B21">
        <v>17125</v>
      </c>
    </row>
    <row r="22" spans="1:2" x14ac:dyDescent="0.25">
      <c r="A22" s="6"/>
      <c r="B22">
        <v>4829</v>
      </c>
    </row>
    <row r="23" spans="1:2" x14ac:dyDescent="0.25">
      <c r="A23" s="6"/>
      <c r="B23">
        <v>594</v>
      </c>
    </row>
    <row r="24" spans="1:2" x14ac:dyDescent="0.25">
      <c r="A24" s="6"/>
      <c r="B24">
        <v>20413</v>
      </c>
    </row>
    <row r="25" spans="1:2" x14ac:dyDescent="0.25">
      <c r="A25" s="6"/>
      <c r="B25">
        <v>26725</v>
      </c>
    </row>
    <row r="26" spans="1:2" x14ac:dyDescent="0.25">
      <c r="A26" s="6"/>
      <c r="B26">
        <v>2469.11</v>
      </c>
    </row>
    <row r="27" spans="1:2" x14ac:dyDescent="0.25">
      <c r="A27" s="6"/>
      <c r="B27">
        <v>3917</v>
      </c>
    </row>
    <row r="28" spans="1:2" x14ac:dyDescent="0.25">
      <c r="A28" s="6"/>
      <c r="B28">
        <v>7387</v>
      </c>
    </row>
    <row r="29" spans="1:2" x14ac:dyDescent="0.25">
      <c r="A29" s="6"/>
      <c r="B29">
        <v>3117</v>
      </c>
    </row>
    <row r="30" spans="1:2" x14ac:dyDescent="0.25">
      <c r="A30" s="6"/>
      <c r="B30">
        <v>7491</v>
      </c>
    </row>
    <row r="31" spans="1:2" x14ac:dyDescent="0.25">
      <c r="A31" s="6"/>
      <c r="B31">
        <v>6001</v>
      </c>
    </row>
    <row r="32" spans="1:2" x14ac:dyDescent="0.25">
      <c r="A32" s="6"/>
      <c r="B32">
        <v>10733</v>
      </c>
    </row>
    <row r="33" spans="1:2" x14ac:dyDescent="0.25">
      <c r="A33" s="6"/>
      <c r="B33">
        <v>6750</v>
      </c>
    </row>
    <row r="34" spans="1:2" x14ac:dyDescent="0.25">
      <c r="A34" s="6"/>
      <c r="B34">
        <v>13709</v>
      </c>
    </row>
    <row r="35" spans="1:2" x14ac:dyDescent="0.25">
      <c r="A35" s="6"/>
      <c r="B35">
        <v>3375</v>
      </c>
    </row>
    <row r="36" spans="1:2" x14ac:dyDescent="0.25">
      <c r="A36" s="6"/>
      <c r="B36">
        <v>551</v>
      </c>
    </row>
    <row r="37" spans="1:2" x14ac:dyDescent="0.25">
      <c r="A37" s="6"/>
      <c r="B37" s="5">
        <v>10050</v>
      </c>
    </row>
    <row r="38" spans="1:2" x14ac:dyDescent="0.25">
      <c r="A38" s="6"/>
      <c r="B38">
        <v>1500</v>
      </c>
    </row>
    <row r="39" spans="1:2" x14ac:dyDescent="0.25">
      <c r="A39" s="6"/>
      <c r="B39">
        <v>742</v>
      </c>
    </row>
    <row r="40" spans="1:2" x14ac:dyDescent="0.25">
      <c r="A40" s="6"/>
      <c r="B40">
        <v>568</v>
      </c>
    </row>
    <row r="41" spans="1:2" x14ac:dyDescent="0.25">
      <c r="A41" s="6"/>
      <c r="B41">
        <v>600</v>
      </c>
    </row>
    <row r="42" spans="1:2" x14ac:dyDescent="0.25">
      <c r="A42" s="6"/>
      <c r="B42">
        <v>659.87</v>
      </c>
    </row>
    <row r="43" spans="1:2" x14ac:dyDescent="0.25">
      <c r="A43" s="6"/>
      <c r="B43">
        <v>53</v>
      </c>
    </row>
    <row r="44" spans="1:2" x14ac:dyDescent="0.25">
      <c r="A44" s="6">
        <v>35500</v>
      </c>
    </row>
    <row r="45" spans="1:2" x14ac:dyDescent="0.25">
      <c r="A45" s="6"/>
      <c r="B45">
        <v>3000</v>
      </c>
    </row>
    <row r="46" spans="1:2" x14ac:dyDescent="0.25">
      <c r="A46" s="6"/>
      <c r="B46">
        <v>1913</v>
      </c>
    </row>
    <row r="47" spans="1:2" x14ac:dyDescent="0.25">
      <c r="A47" s="6"/>
      <c r="B47">
        <v>12911.93</v>
      </c>
    </row>
    <row r="48" spans="1:2" x14ac:dyDescent="0.25">
      <c r="A48" s="6"/>
      <c r="B48">
        <v>9833.85</v>
      </c>
    </row>
    <row r="49" spans="1:2" x14ac:dyDescent="0.25">
      <c r="A49" s="6">
        <f>SUM(A4:A48)</f>
        <v>566426</v>
      </c>
      <c r="B49" s="6">
        <f>SUM(B4:B48)</f>
        <v>444640.79999999993</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6</vt:i4>
      </vt:variant>
    </vt:vector>
  </HeadingPairs>
  <TitlesOfParts>
    <vt:vector size="15" baseType="lpstr">
      <vt:lpstr>Ohjeet</vt:lpstr>
      <vt:lpstr>Tulot</vt:lpstr>
      <vt:lpstr>Menot</vt:lpstr>
      <vt:lpstr>Poistot, lainat, muut</vt:lpstr>
      <vt:lpstr>Ajopäiväkirja</vt:lpstr>
      <vt:lpstr>Tulos ja verolomake</vt:lpstr>
      <vt:lpstr>Tilinumerot</vt:lpstr>
      <vt:lpstr>Koodiselitteet</vt:lpstr>
      <vt:lpstr>Erotus</vt:lpstr>
      <vt:lpstr>M11_muutmenot</vt:lpstr>
      <vt:lpstr>Ajopäiväkirja!Tulostusalue</vt:lpstr>
      <vt:lpstr>Menot!Tulostusalue</vt:lpstr>
      <vt:lpstr>'Poistot, lainat, muut'!Tulostusalue</vt:lpstr>
      <vt:lpstr>'Tulos ja verolomake'!Tulostusalue</vt:lpstr>
      <vt:lpstr>Tulot!Tulostusalue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Yhdenkertainen kirjanpito</dc:title>
  <dc:creator>Mika Mujunen</dc:creator>
  <cp:keywords>Mika Mujunen</cp:keywords>
  <cp:lastModifiedBy>Mujunen Mika</cp:lastModifiedBy>
  <cp:lastPrinted>2021-08-22T17:04:05Z</cp:lastPrinted>
  <dcterms:created xsi:type="dcterms:W3CDTF">2014-12-12T21:44:39Z</dcterms:created>
  <dcterms:modified xsi:type="dcterms:W3CDTF">2025-05-01T14:26:39Z</dcterms:modified>
</cp:coreProperties>
</file>